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Högsby" sheetId="1" r:id="rId1"/>
    <sheet name="Berga" sheetId="2" r:id="rId2"/>
    <sheet name="Ruda" sheetId="3" r:id="rId3"/>
    <sheet name="Fågelfors" sheetId="4" r:id="rId4"/>
    <sheet name="Fagerhult" sheetId="5" r:id="rId5"/>
    <sheet name="Klassificering" sheetId="6" r:id="rId6"/>
  </sheets>
  <definedNames/>
  <calcPr fullCalcOnLoad="1"/>
</workbook>
</file>

<file path=xl/sharedStrings.xml><?xml version="1.0" encoding="utf-8"?>
<sst xmlns="http://schemas.openxmlformats.org/spreadsheetml/2006/main" count="378" uniqueCount="91">
  <si>
    <t>Område</t>
  </si>
  <si>
    <t>Avrinningsyta</t>
  </si>
  <si>
    <r>
      <t>Avrinningsarea (m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)</t>
    </r>
  </si>
  <si>
    <r>
      <t>Q</t>
    </r>
    <r>
      <rPr>
        <b/>
        <vertAlign val="subscript"/>
        <sz val="14"/>
        <rFont val="Arial"/>
        <family val="2"/>
      </rPr>
      <t xml:space="preserve">år </t>
    </r>
    <r>
      <rPr>
        <b/>
        <sz val="14"/>
        <rFont val="Arial"/>
        <family val="2"/>
      </rPr>
      <t>(m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)</t>
    </r>
  </si>
  <si>
    <t>COD (kg/år)</t>
  </si>
  <si>
    <t>N (kg/år)</t>
  </si>
  <si>
    <t>P (kg/år)</t>
  </si>
  <si>
    <t>Pb (kg/år)</t>
  </si>
  <si>
    <t>Zn (kg/år)</t>
  </si>
  <si>
    <t>Cu (kg/år)</t>
  </si>
  <si>
    <t>SS (kg/år)</t>
  </si>
  <si>
    <t>Olja (kg/år)</t>
  </si>
  <si>
    <t>Totalmängd per ytkategori (kg/år)</t>
  </si>
  <si>
    <t>Totalmängd per område (kg/år)</t>
  </si>
  <si>
    <t>Föroreningsklass</t>
  </si>
  <si>
    <t>Hö1</t>
  </si>
  <si>
    <t>Takyta</t>
  </si>
  <si>
    <t>Trafikyta</t>
  </si>
  <si>
    <t>Industriyta</t>
  </si>
  <si>
    <t>Hö2</t>
  </si>
  <si>
    <t>Hö3</t>
  </si>
  <si>
    <t>Hö4</t>
  </si>
  <si>
    <t>Hö5</t>
  </si>
  <si>
    <t>Hö6</t>
  </si>
  <si>
    <t>Hö7</t>
  </si>
  <si>
    <t>Hö8</t>
  </si>
  <si>
    <t>Hö9</t>
  </si>
  <si>
    <t>Hö10</t>
  </si>
  <si>
    <t>Hö11</t>
  </si>
  <si>
    <t>Hö12</t>
  </si>
  <si>
    <t>Hö13</t>
  </si>
  <si>
    <t>Hö14</t>
  </si>
  <si>
    <t>Hö15</t>
  </si>
  <si>
    <t>Hö16</t>
  </si>
  <si>
    <t>Hö17</t>
  </si>
  <si>
    <t>Hö18</t>
  </si>
  <si>
    <t>Hö19</t>
  </si>
  <si>
    <t>Hö 20</t>
  </si>
  <si>
    <t>Hö 21</t>
  </si>
  <si>
    <t>Hö 22</t>
  </si>
  <si>
    <t>Hö +</t>
  </si>
  <si>
    <t>B1</t>
  </si>
  <si>
    <t>B2</t>
  </si>
  <si>
    <t>B3</t>
  </si>
  <si>
    <t>B4</t>
  </si>
  <si>
    <t>B5</t>
  </si>
  <si>
    <t>B6</t>
  </si>
  <si>
    <t>B +</t>
  </si>
  <si>
    <t>R 1</t>
  </si>
  <si>
    <t>R 2</t>
  </si>
  <si>
    <t>R +</t>
  </si>
  <si>
    <t>Få1</t>
  </si>
  <si>
    <t>Få2</t>
  </si>
  <si>
    <t>Få3</t>
  </si>
  <si>
    <t>Få4</t>
  </si>
  <si>
    <t>Få5</t>
  </si>
  <si>
    <t>Få6</t>
  </si>
  <si>
    <t>Få7</t>
  </si>
  <si>
    <t>Få +</t>
  </si>
  <si>
    <t>Fh1</t>
  </si>
  <si>
    <t>Fh2</t>
  </si>
  <si>
    <t>Dagvattenområde</t>
  </si>
  <si>
    <t>Utsläppsrecipient</t>
  </si>
  <si>
    <t>Huvud-recipient</t>
  </si>
  <si>
    <r>
      <t xml:space="preserve">Föroreningsklass      </t>
    </r>
    <r>
      <rPr>
        <b/>
        <sz val="14"/>
        <rFont val="Arial"/>
        <family val="2"/>
      </rPr>
      <t>(UR)</t>
    </r>
  </si>
  <si>
    <r>
      <t xml:space="preserve">Föroreningsklass      </t>
    </r>
    <r>
      <rPr>
        <b/>
        <sz val="14"/>
        <rFont val="Arial"/>
        <family val="2"/>
      </rPr>
      <t>(HR)</t>
    </r>
  </si>
  <si>
    <r>
      <t>Retention</t>
    </r>
    <r>
      <rPr>
        <b/>
        <sz val="14"/>
        <rFont val="Arial"/>
        <family val="2"/>
      </rPr>
      <t>(UR)</t>
    </r>
  </si>
  <si>
    <r>
      <t>Retention</t>
    </r>
    <r>
      <rPr>
        <b/>
        <sz val="14"/>
        <rFont val="Arial"/>
        <family val="2"/>
      </rPr>
      <t>(HR)</t>
    </r>
  </si>
  <si>
    <r>
      <t xml:space="preserve">Naturvärde </t>
    </r>
    <r>
      <rPr>
        <b/>
        <sz val="14"/>
        <rFont val="Arial"/>
        <family val="2"/>
      </rPr>
      <t>(UR)</t>
    </r>
  </si>
  <si>
    <r>
      <t xml:space="preserve">Naturvärde </t>
    </r>
    <r>
      <rPr>
        <b/>
        <sz val="14"/>
        <rFont val="Arial"/>
        <family val="2"/>
      </rPr>
      <t>(HR)</t>
    </r>
  </si>
  <si>
    <r>
      <t xml:space="preserve">Rekreationsvärde     </t>
    </r>
    <r>
      <rPr>
        <b/>
        <sz val="14"/>
        <rFont val="Arial"/>
        <family val="2"/>
      </rPr>
      <t>(UR)</t>
    </r>
  </si>
  <si>
    <r>
      <t xml:space="preserve">Rekreationsvärde     </t>
    </r>
    <r>
      <rPr>
        <b/>
        <sz val="14"/>
        <rFont val="Arial"/>
        <family val="2"/>
      </rPr>
      <t>(HR)</t>
    </r>
  </si>
  <si>
    <t>Klassificeringssumma</t>
  </si>
  <si>
    <t>Klass</t>
  </si>
  <si>
    <t>R1</t>
  </si>
  <si>
    <t>Bäck</t>
  </si>
  <si>
    <t>Emån</t>
  </si>
  <si>
    <t>R2</t>
  </si>
  <si>
    <t>Dike/Mark</t>
  </si>
  <si>
    <t>Mosse</t>
  </si>
  <si>
    <t>Kalvnässjön</t>
  </si>
  <si>
    <t>Kvillen</t>
  </si>
  <si>
    <t>Infiltr.mag.</t>
  </si>
  <si>
    <t>Svensbäck</t>
  </si>
  <si>
    <t>Dike</t>
  </si>
  <si>
    <t>Hö20</t>
  </si>
  <si>
    <t>Hö21</t>
  </si>
  <si>
    <t>Hö22</t>
  </si>
  <si>
    <t>Nötån</t>
  </si>
  <si>
    <t>Klobosjön</t>
  </si>
  <si>
    <t>Fh 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</si>
</sst>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vertAlign val="subscript"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="50" zoomScaleNormal="50" workbookViewId="0" topLeftCell="A51">
      <selection activeCell="B2" sqref="B2"/>
    </sheetView>
  </sheetViews>
  <sheetFormatPr defaultColWidth="9.140625" defaultRowHeight="12.75"/>
  <cols>
    <col min="1" max="1" width="11.8515625" style="0" bestFit="1" customWidth="1"/>
    <col min="2" max="2" width="22.140625" style="0" bestFit="1" customWidth="1"/>
    <col min="3" max="3" width="17.00390625" style="0" customWidth="1"/>
    <col min="4" max="4" width="14.7109375" style="0" bestFit="1" customWidth="1"/>
    <col min="5" max="5" width="19.8515625" style="0" bestFit="1" customWidth="1"/>
    <col min="6" max="7" width="15.28125" style="0" bestFit="1" customWidth="1"/>
    <col min="8" max="8" width="17.00390625" style="0" bestFit="1" customWidth="1"/>
    <col min="9" max="9" width="16.7109375" style="0" bestFit="1" customWidth="1"/>
    <col min="10" max="11" width="17.00390625" style="0" bestFit="1" customWidth="1"/>
    <col min="12" max="12" width="18.7109375" style="0" bestFit="1" customWidth="1"/>
    <col min="13" max="13" width="27.57421875" style="0" bestFit="1" customWidth="1"/>
    <col min="14" max="14" width="25.00390625" style="0" bestFit="1" customWidth="1"/>
    <col min="15" max="15" width="18.421875" style="0" bestFit="1" customWidth="1"/>
  </cols>
  <sheetData>
    <row r="1" spans="1:15" ht="58.5" customHeight="1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</row>
    <row r="2" spans="1:15" ht="15.75">
      <c r="A2" s="3" t="s">
        <v>15</v>
      </c>
      <c r="B2" s="4" t="s">
        <v>16</v>
      </c>
      <c r="C2" s="5">
        <v>4612</v>
      </c>
      <c r="D2" s="6">
        <f>C2*510*0.001*0.95</f>
        <v>2234.5139999999997</v>
      </c>
      <c r="E2" s="7">
        <f>D2*10*0.001</f>
        <v>22.345139999999997</v>
      </c>
      <c r="F2" s="7">
        <f>D2*0.8*0.001</f>
        <v>1.7876112</v>
      </c>
      <c r="G2" s="7">
        <f>D2*0.1*0.001</f>
        <v>0.2234514</v>
      </c>
      <c r="H2" s="7">
        <f>D2*0.01*0.001</f>
        <v>0.022345139999999996</v>
      </c>
      <c r="I2" s="7">
        <f>D2*0.1*0.001</f>
        <v>0.2234514</v>
      </c>
      <c r="J2" s="7">
        <f>D2*0.01*0.001</f>
        <v>0.022345139999999996</v>
      </c>
      <c r="K2" s="7">
        <f>D2*5*0.001</f>
        <v>11.172569999999999</v>
      </c>
      <c r="L2" s="7">
        <f>D2*0*0.001</f>
        <v>0</v>
      </c>
      <c r="M2" s="8">
        <f>SUM(E2:L2)</f>
        <v>35.79691427999999</v>
      </c>
      <c r="N2" s="9">
        <f>SUM(M2:M4)</f>
        <v>462.11390814749996</v>
      </c>
      <c r="O2" s="3">
        <f>IF(N2&lt;500,1,IF(N2&lt;1000,2,IF(N2&lt;1500,3,IF(N2&lt;2000,4,5))))</f>
        <v>1</v>
      </c>
    </row>
    <row r="3" spans="1:15" ht="15.75">
      <c r="A3" s="10"/>
      <c r="B3" s="11" t="s">
        <v>17</v>
      </c>
      <c r="C3" s="5">
        <v>9641</v>
      </c>
      <c r="D3" s="6">
        <f>C3*510*0.001*0.85</f>
        <v>4179.3735</v>
      </c>
      <c r="E3" s="12">
        <f>D3*30*0.001</f>
        <v>125.381205</v>
      </c>
      <c r="F3" s="12">
        <f>D3*1*0.001</f>
        <v>4.1793735</v>
      </c>
      <c r="G3" s="12">
        <f>D3*0.2*0.001</f>
        <v>0.8358747</v>
      </c>
      <c r="H3" s="12">
        <f>D3*0.04*0.001</f>
        <v>0.16717494</v>
      </c>
      <c r="I3" s="12">
        <f>D3*0.15*0.001</f>
        <v>0.6269060249999999</v>
      </c>
      <c r="J3" s="12">
        <f>D3*0.015*0.001</f>
        <v>0.0626906025</v>
      </c>
      <c r="K3" s="12">
        <f>D3*70*0.001</f>
        <v>292.55614499999996</v>
      </c>
      <c r="L3" s="12">
        <f>D3*0.6*0.001</f>
        <v>2.5076240999999997</v>
      </c>
      <c r="M3" s="13">
        <f>SUM(E3:L3)</f>
        <v>426.31699386749995</v>
      </c>
      <c r="N3" s="14"/>
      <c r="O3" s="10"/>
    </row>
    <row r="4" spans="1:15" ht="16.5" thickBot="1">
      <c r="A4" s="15"/>
      <c r="B4" s="16" t="s">
        <v>18</v>
      </c>
      <c r="C4" s="17">
        <v>0</v>
      </c>
      <c r="D4" s="18">
        <f>C4*510*0.001*0.6</f>
        <v>0</v>
      </c>
      <c r="E4" s="18">
        <f>D4*40*0.001</f>
        <v>0</v>
      </c>
      <c r="F4" s="18">
        <f>D4*1.5*0.001</f>
        <v>0</v>
      </c>
      <c r="G4" s="18">
        <f>D4*0.2*0.001</f>
        <v>0</v>
      </c>
      <c r="H4" s="18">
        <f>D4*0.03*0.001</f>
        <v>0</v>
      </c>
      <c r="I4" s="18">
        <f>D4*0.22*0.001</f>
        <v>0</v>
      </c>
      <c r="J4" s="18">
        <f>D4*0.02*0.001</f>
        <v>0</v>
      </c>
      <c r="K4" s="18">
        <f>D4*45*0.001</f>
        <v>0</v>
      </c>
      <c r="L4" s="18">
        <f>D4*1*0.001</f>
        <v>0</v>
      </c>
      <c r="M4" s="19">
        <f>SUM(E4:L4)</f>
        <v>0</v>
      </c>
      <c r="N4" s="20"/>
      <c r="O4" s="15"/>
    </row>
    <row r="5" spans="1:15" ht="15.75">
      <c r="A5" s="3" t="s">
        <v>19</v>
      </c>
      <c r="B5" s="4" t="s">
        <v>16</v>
      </c>
      <c r="C5" s="21">
        <v>4138</v>
      </c>
      <c r="D5" s="6">
        <f>C5*510*0.001*0.95</f>
        <v>2004.861</v>
      </c>
      <c r="E5" s="7">
        <f>D5*10*0.001</f>
        <v>20.04861</v>
      </c>
      <c r="F5" s="7">
        <f>D5*0.8*0.001</f>
        <v>1.6038888000000002</v>
      </c>
      <c r="G5" s="7">
        <f>D5*0.1*0.001</f>
        <v>0.20048610000000003</v>
      </c>
      <c r="H5" s="7">
        <f>D5*0.01*0.001</f>
        <v>0.02004861</v>
      </c>
      <c r="I5" s="7">
        <f>D5*0.1*0.001</f>
        <v>0.20048610000000003</v>
      </c>
      <c r="J5" s="7">
        <f>D5*0.01*0.001</f>
        <v>0.02004861</v>
      </c>
      <c r="K5" s="7">
        <f>D5*5*0.001</f>
        <v>10.024305</v>
      </c>
      <c r="L5" s="7">
        <f>D5*0*0.001</f>
        <v>0</v>
      </c>
      <c r="M5" s="8">
        <f>SUM(E5:L5)</f>
        <v>32.11787322</v>
      </c>
      <c r="N5" s="9">
        <f>SUM(M5:M7)</f>
        <v>258.52001082000004</v>
      </c>
      <c r="O5" s="3">
        <f>IF(N5&lt;500,1,IF(N5&lt;1000,2,IF(N5&lt;1500,3,IF(N5&lt;2000,4,5))))</f>
        <v>1</v>
      </c>
    </row>
    <row r="6" spans="1:15" ht="15.75">
      <c r="A6" s="10"/>
      <c r="B6" s="11" t="s">
        <v>17</v>
      </c>
      <c r="C6" s="21">
        <v>5120</v>
      </c>
      <c r="D6" s="6">
        <f>C6*510*0.001*0.85</f>
        <v>2219.52</v>
      </c>
      <c r="E6" s="12">
        <f>D6*30*0.001</f>
        <v>66.58560000000001</v>
      </c>
      <c r="F6" s="12">
        <f>D6*1*0.001</f>
        <v>2.21952</v>
      </c>
      <c r="G6" s="12">
        <f>D6*0.2*0.001</f>
        <v>0.443904</v>
      </c>
      <c r="H6" s="12">
        <f>D6*0.04*0.001</f>
        <v>0.0887808</v>
      </c>
      <c r="I6" s="12">
        <f>D6*0.15*0.001</f>
        <v>0.332928</v>
      </c>
      <c r="J6" s="12">
        <f>D6*0.015*0.001</f>
        <v>0.0332928</v>
      </c>
      <c r="K6" s="12">
        <f>D6*70*0.001</f>
        <v>155.3664</v>
      </c>
      <c r="L6" s="12">
        <f>D6*0.6*0.001</f>
        <v>1.331712</v>
      </c>
      <c r="M6" s="13">
        <f aca="true" t="shared" si="0" ref="M6:M58">SUM(E6:L6)</f>
        <v>226.40213760000003</v>
      </c>
      <c r="N6" s="14"/>
      <c r="O6" s="10"/>
    </row>
    <row r="7" spans="1:15" ht="16.5" thickBot="1">
      <c r="A7" s="15"/>
      <c r="B7" s="16" t="s">
        <v>18</v>
      </c>
      <c r="C7" s="22">
        <v>0</v>
      </c>
      <c r="D7" s="18">
        <f>C7*510*0.001*0.6</f>
        <v>0</v>
      </c>
      <c r="E7" s="18">
        <f>D7*40*0.001</f>
        <v>0</v>
      </c>
      <c r="F7" s="18">
        <f>D7*1.5*0.001</f>
        <v>0</v>
      </c>
      <c r="G7" s="18">
        <f>D7*0.2*0.001</f>
        <v>0</v>
      </c>
      <c r="H7" s="18">
        <f>D7*0.03*0.001</f>
        <v>0</v>
      </c>
      <c r="I7" s="18">
        <f>D7*0.22*0.001</f>
        <v>0</v>
      </c>
      <c r="J7" s="18">
        <f>D7*0.02*0.001</f>
        <v>0</v>
      </c>
      <c r="K7" s="18">
        <f>D7*45*0.001</f>
        <v>0</v>
      </c>
      <c r="L7" s="18">
        <f>D7*1*0.001</f>
        <v>0</v>
      </c>
      <c r="M7" s="19">
        <f t="shared" si="0"/>
        <v>0</v>
      </c>
      <c r="N7" s="20"/>
      <c r="O7" s="15"/>
    </row>
    <row r="8" spans="1:15" ht="15.75">
      <c r="A8" s="3" t="s">
        <v>20</v>
      </c>
      <c r="B8" s="4" t="s">
        <v>16</v>
      </c>
      <c r="C8" s="21">
        <v>12610</v>
      </c>
      <c r="D8" s="6">
        <f>C8*510*0.001*0.95</f>
        <v>6109.545</v>
      </c>
      <c r="E8" s="7">
        <f>D8*10*0.001</f>
        <v>61.09545</v>
      </c>
      <c r="F8" s="7">
        <f>D8*0.8*0.001</f>
        <v>4.8876360000000005</v>
      </c>
      <c r="G8" s="7">
        <f>D8*0.1*0.001</f>
        <v>0.6109545000000001</v>
      </c>
      <c r="H8" s="7">
        <f>D8*0.01*0.001</f>
        <v>0.06109545</v>
      </c>
      <c r="I8" s="7">
        <f>D8*0.1*0.001</f>
        <v>0.6109545000000001</v>
      </c>
      <c r="J8" s="7">
        <f>D8*0.01*0.001</f>
        <v>0.06109545</v>
      </c>
      <c r="K8" s="7">
        <f>D8*5*0.001</f>
        <v>30.547725</v>
      </c>
      <c r="L8" s="7">
        <f>D8*0*0.001</f>
        <v>0</v>
      </c>
      <c r="M8" s="8">
        <f t="shared" si="0"/>
        <v>97.8749109</v>
      </c>
      <c r="N8" s="9">
        <f>SUM(M8:M10)</f>
        <v>1148.5174473225</v>
      </c>
      <c r="O8" s="3">
        <f>IF(N8&lt;500,1,IF(N8&lt;1000,2,IF(N8&lt;1500,3,IF(N8&lt;2000,4,5))))</f>
        <v>3</v>
      </c>
    </row>
    <row r="9" spans="1:15" ht="15.75">
      <c r="A9" s="10"/>
      <c r="B9" s="11" t="s">
        <v>17</v>
      </c>
      <c r="C9" s="21">
        <v>8547</v>
      </c>
      <c r="D9" s="6">
        <f>C9*510*0.001*0.85</f>
        <v>3705.1245</v>
      </c>
      <c r="E9" s="12">
        <f>D9*30*0.001</f>
        <v>111.153735</v>
      </c>
      <c r="F9" s="12">
        <f>D9*1*0.001</f>
        <v>3.7051245</v>
      </c>
      <c r="G9" s="12">
        <f>D9*0.2*0.001</f>
        <v>0.7410249</v>
      </c>
      <c r="H9" s="12">
        <f>D9*0.04*0.001</f>
        <v>0.14820498000000001</v>
      </c>
      <c r="I9" s="12">
        <f>D9*0.15*0.001</f>
        <v>0.5557686749999999</v>
      </c>
      <c r="J9" s="12">
        <f>D9*0.015*0.001</f>
        <v>0.0555768675</v>
      </c>
      <c r="K9" s="12">
        <f>D9*70*0.001</f>
        <v>259.358715</v>
      </c>
      <c r="L9" s="12">
        <f>D9*0.6*0.001</f>
        <v>2.2230746999999997</v>
      </c>
      <c r="M9" s="13">
        <f t="shared" si="0"/>
        <v>377.9412246225</v>
      </c>
      <c r="N9" s="14"/>
      <c r="O9" s="10"/>
    </row>
    <row r="10" spans="1:15" ht="16.5" thickBot="1">
      <c r="A10" s="15"/>
      <c r="B10" s="16" t="s">
        <v>18</v>
      </c>
      <c r="C10" s="22">
        <v>24990</v>
      </c>
      <c r="D10" s="18">
        <f>C10*510*0.001*0.6</f>
        <v>7646.94</v>
      </c>
      <c r="E10" s="18">
        <f>D10*40*0.001</f>
        <v>305.8776</v>
      </c>
      <c r="F10" s="18">
        <f>D10*1.5*0.001</f>
        <v>11.47041</v>
      </c>
      <c r="G10" s="18">
        <f>D10*0.2*0.001</f>
        <v>1.529388</v>
      </c>
      <c r="H10" s="18">
        <f>D10*0.03*0.001</f>
        <v>0.2294082</v>
      </c>
      <c r="I10" s="18">
        <f>D10*0.22*0.001</f>
        <v>1.6823267999999998</v>
      </c>
      <c r="J10" s="18">
        <f>D10*0.02*0.001</f>
        <v>0.15293879999999999</v>
      </c>
      <c r="K10" s="18">
        <f>D10*45*0.001</f>
        <v>344.1123</v>
      </c>
      <c r="L10" s="18">
        <f>D10*1*0.001</f>
        <v>7.64694</v>
      </c>
      <c r="M10" s="19">
        <f t="shared" si="0"/>
        <v>672.7013118</v>
      </c>
      <c r="N10" s="20"/>
      <c r="O10" s="15"/>
    </row>
    <row r="11" spans="1:15" ht="15.75">
      <c r="A11" s="3" t="s">
        <v>21</v>
      </c>
      <c r="B11" s="4" t="s">
        <v>16</v>
      </c>
      <c r="C11" s="21">
        <v>7599</v>
      </c>
      <c r="D11" s="6">
        <f>C11*510*0.001*0.95</f>
        <v>3681.7155000000002</v>
      </c>
      <c r="E11" s="7">
        <f>D11*10*0.001</f>
        <v>36.817155</v>
      </c>
      <c r="F11" s="7">
        <f>D11*0.8*0.001</f>
        <v>2.9453724</v>
      </c>
      <c r="G11" s="7">
        <f>D11*0.1*0.001</f>
        <v>0.36817155</v>
      </c>
      <c r="H11" s="7">
        <f>D11*0.01*0.001</f>
        <v>0.036817155000000004</v>
      </c>
      <c r="I11" s="7">
        <f>D11*0.1*0.001</f>
        <v>0.36817155</v>
      </c>
      <c r="J11" s="7">
        <f>D11*0.01*0.001</f>
        <v>0.036817155000000004</v>
      </c>
      <c r="K11" s="7">
        <f>D11*5*0.001</f>
        <v>18.4085775</v>
      </c>
      <c r="L11" s="7">
        <f>D11*0*0.001</f>
        <v>0</v>
      </c>
      <c r="M11" s="8">
        <f t="shared" si="0"/>
        <v>58.98108231</v>
      </c>
      <c r="N11" s="9">
        <f>SUM(M11:M13)</f>
        <v>746.589136935</v>
      </c>
      <c r="O11" s="3">
        <f>IF(N11&lt;500,1,IF(N11&lt;1000,2,IF(N11&lt;1500,3,IF(N11&lt;2000,4,5))))</f>
        <v>2</v>
      </c>
    </row>
    <row r="12" spans="1:15" ht="15.75">
      <c r="A12" s="10"/>
      <c r="B12" s="11" t="s">
        <v>17</v>
      </c>
      <c r="C12" s="21">
        <v>15550</v>
      </c>
      <c r="D12" s="6">
        <f>C12*510*0.001*0.85</f>
        <v>6740.925</v>
      </c>
      <c r="E12" s="12">
        <f>D12*30*0.001</f>
        <v>202.22775000000001</v>
      </c>
      <c r="F12" s="12">
        <f>D12*1*0.001</f>
        <v>6.740925000000001</v>
      </c>
      <c r="G12" s="12">
        <f>D12*0.2*0.001</f>
        <v>1.3481850000000002</v>
      </c>
      <c r="H12" s="12">
        <f>D12*0.04*0.001</f>
        <v>0.269637</v>
      </c>
      <c r="I12" s="12">
        <f>D12*0.15*0.001</f>
        <v>1.01113875</v>
      </c>
      <c r="J12" s="12">
        <f>D12*0.015*0.001</f>
        <v>0.10111387499999999</v>
      </c>
      <c r="K12" s="12">
        <f>D12*70*0.001</f>
        <v>471.86475</v>
      </c>
      <c r="L12" s="12">
        <f>D12*0.6*0.001</f>
        <v>4.044555</v>
      </c>
      <c r="M12" s="13">
        <f t="shared" si="0"/>
        <v>687.608054625</v>
      </c>
      <c r="N12" s="14"/>
      <c r="O12" s="10"/>
    </row>
    <row r="13" spans="1:15" ht="16.5" thickBot="1">
      <c r="A13" s="15"/>
      <c r="B13" s="16" t="s">
        <v>18</v>
      </c>
      <c r="C13" s="22">
        <v>0</v>
      </c>
      <c r="D13" s="18">
        <f>C13*510*0.001*0.6</f>
        <v>0</v>
      </c>
      <c r="E13" s="18">
        <f>D13*40*0.001</f>
        <v>0</v>
      </c>
      <c r="F13" s="18">
        <f>D13*1.5*0.001</f>
        <v>0</v>
      </c>
      <c r="G13" s="18">
        <f>D13*0.2*0.001</f>
        <v>0</v>
      </c>
      <c r="H13" s="18">
        <f>D13*0.03*0.001</f>
        <v>0</v>
      </c>
      <c r="I13" s="18">
        <f>D13*0.22*0.001</f>
        <v>0</v>
      </c>
      <c r="J13" s="18">
        <f>D13*0.02*0.001</f>
        <v>0</v>
      </c>
      <c r="K13" s="18">
        <f>D13*45*0.001</f>
        <v>0</v>
      </c>
      <c r="L13" s="18">
        <f>D13*1*0.001</f>
        <v>0</v>
      </c>
      <c r="M13" s="19">
        <f t="shared" si="0"/>
        <v>0</v>
      </c>
      <c r="N13" s="20"/>
      <c r="O13" s="15"/>
    </row>
    <row r="14" spans="1:15" ht="15.75">
      <c r="A14" s="3" t="s">
        <v>22</v>
      </c>
      <c r="B14" s="4" t="s">
        <v>16</v>
      </c>
      <c r="C14" s="21">
        <v>5146</v>
      </c>
      <c r="D14" s="6">
        <f>C14*510*0.001*0.95</f>
        <v>2493.237</v>
      </c>
      <c r="E14" s="7">
        <f>D14*10*0.001</f>
        <v>24.932370000000002</v>
      </c>
      <c r="F14" s="7">
        <f>D14*0.8*0.001</f>
        <v>1.9945896000000003</v>
      </c>
      <c r="G14" s="7">
        <f>D14*0.1*0.001</f>
        <v>0.24932370000000004</v>
      </c>
      <c r="H14" s="7">
        <f>D14*0.01*0.001</f>
        <v>0.024932370000000002</v>
      </c>
      <c r="I14" s="7">
        <f>D14*0.1*0.001</f>
        <v>0.24932370000000004</v>
      </c>
      <c r="J14" s="7">
        <f>D14*0.01*0.001</f>
        <v>0.024932370000000002</v>
      </c>
      <c r="K14" s="7">
        <f>D14*5*0.001</f>
        <v>12.466185000000001</v>
      </c>
      <c r="L14" s="7">
        <f>D14*0*0.001</f>
        <v>0</v>
      </c>
      <c r="M14" s="8">
        <f t="shared" si="0"/>
        <v>39.941656740000006</v>
      </c>
      <c r="N14" s="9">
        <f>SUM(M14:M16)</f>
        <v>595.7164920299998</v>
      </c>
      <c r="O14" s="3">
        <f>IF(N14&lt;500,1,IF(N14&lt;1000,2,IF(N14&lt;1500,3,IF(N14&lt;2000,4,5))))</f>
        <v>2</v>
      </c>
    </row>
    <row r="15" spans="1:15" ht="15.75">
      <c r="A15" s="10"/>
      <c r="B15" s="11" t="s">
        <v>17</v>
      </c>
      <c r="C15" s="21">
        <v>12260</v>
      </c>
      <c r="D15" s="6">
        <f>C15*510*0.001*0.85</f>
        <v>5314.71</v>
      </c>
      <c r="E15" s="12">
        <f>D15*30*0.001</f>
        <v>159.44129999999998</v>
      </c>
      <c r="F15" s="12">
        <f>D15*1*0.001</f>
        <v>5.31471</v>
      </c>
      <c r="G15" s="12">
        <f>D15*0.2*0.001</f>
        <v>1.062942</v>
      </c>
      <c r="H15" s="12">
        <f>D15*0.04*0.001</f>
        <v>0.2125884</v>
      </c>
      <c r="I15" s="12">
        <f>D15*0.15*0.001</f>
        <v>0.7972065</v>
      </c>
      <c r="J15" s="12">
        <f>D15*0.015*0.001</f>
        <v>0.07972064999999999</v>
      </c>
      <c r="K15" s="12">
        <f>D15*70*0.001</f>
        <v>372.0297</v>
      </c>
      <c r="L15" s="12">
        <f>D15*0.6*0.001</f>
        <v>3.188826</v>
      </c>
      <c r="M15" s="13">
        <f t="shared" si="0"/>
        <v>542.1269935499998</v>
      </c>
      <c r="N15" s="14"/>
      <c r="O15" s="10"/>
    </row>
    <row r="16" spans="1:15" ht="16.5" thickBot="1">
      <c r="A16" s="15"/>
      <c r="B16" s="16" t="s">
        <v>18</v>
      </c>
      <c r="C16" s="22">
        <v>507</v>
      </c>
      <c r="D16" s="18">
        <f>C16*510*0.001*0.6</f>
        <v>155.142</v>
      </c>
      <c r="E16" s="18">
        <f>D16*40*0.001</f>
        <v>6.20568</v>
      </c>
      <c r="F16" s="18">
        <f>D16*1.5*0.001</f>
        <v>0.232713</v>
      </c>
      <c r="G16" s="18">
        <f>D16*0.2*0.001</f>
        <v>0.0310284</v>
      </c>
      <c r="H16" s="18">
        <f>D16*0.03*0.001</f>
        <v>0.00465426</v>
      </c>
      <c r="I16" s="18">
        <f>D16*0.22*0.001</f>
        <v>0.03413124</v>
      </c>
      <c r="J16" s="18">
        <f>D16*0.02*0.001</f>
        <v>0.00310284</v>
      </c>
      <c r="K16" s="18">
        <f>D16*45*0.001</f>
        <v>6.981389999999999</v>
      </c>
      <c r="L16" s="18">
        <f>D16*1*0.001</f>
        <v>0.155142</v>
      </c>
      <c r="M16" s="19">
        <f t="shared" si="0"/>
        <v>13.647841739999999</v>
      </c>
      <c r="N16" s="20"/>
      <c r="O16" s="15"/>
    </row>
    <row r="17" spans="1:15" ht="15.75">
      <c r="A17" s="3" t="s">
        <v>23</v>
      </c>
      <c r="B17" s="4" t="s">
        <v>16</v>
      </c>
      <c r="C17" s="21">
        <v>5806</v>
      </c>
      <c r="D17" s="6">
        <f>C17*510*0.001*0.95</f>
        <v>2813.0069999999996</v>
      </c>
      <c r="E17" s="7">
        <f>D17*10*0.001</f>
        <v>28.130069999999996</v>
      </c>
      <c r="F17" s="7">
        <f>D17*0.8*0.001</f>
        <v>2.2504055999999997</v>
      </c>
      <c r="G17" s="7">
        <f>D17*0.1*0.001</f>
        <v>0.28130069999999996</v>
      </c>
      <c r="H17" s="7">
        <f>D17*0.01*0.001</f>
        <v>0.028130069999999997</v>
      </c>
      <c r="I17" s="7">
        <f>D17*0.1*0.001</f>
        <v>0.28130069999999996</v>
      </c>
      <c r="J17" s="7">
        <f>D17*0.01*0.001</f>
        <v>0.028130069999999997</v>
      </c>
      <c r="K17" s="7">
        <f>D17*5*0.001</f>
        <v>14.065034999999998</v>
      </c>
      <c r="L17" s="7">
        <f>D17*0*0.001</f>
        <v>0</v>
      </c>
      <c r="M17" s="8">
        <f t="shared" si="0"/>
        <v>45.06437213999999</v>
      </c>
      <c r="N17" s="9">
        <f>SUM(M17:M19)</f>
        <v>480.5941760924999</v>
      </c>
      <c r="O17" s="3">
        <f>IF(N17&lt;500,1,IF(N17&lt;1000,2,IF(N17&lt;1500,3,IF(N17&lt;2000,4,5))))</f>
        <v>1</v>
      </c>
    </row>
    <row r="18" spans="1:15" ht="15.75">
      <c r="A18" s="10"/>
      <c r="B18" s="11" t="s">
        <v>17</v>
      </c>
      <c r="C18" s="21">
        <v>5711</v>
      </c>
      <c r="D18" s="6">
        <f>C18*510*0.001*0.85</f>
        <v>2475.7185</v>
      </c>
      <c r="E18" s="12">
        <f>D18*30*0.001</f>
        <v>74.27155499999999</v>
      </c>
      <c r="F18" s="12">
        <f>D18*1*0.001</f>
        <v>2.4757185</v>
      </c>
      <c r="G18" s="12">
        <f>D18*0.2*0.001</f>
        <v>0.4951437</v>
      </c>
      <c r="H18" s="12">
        <f>D18*0.04*0.001</f>
        <v>0.09902874</v>
      </c>
      <c r="I18" s="12">
        <f>D18*0.15*0.001</f>
        <v>0.371357775</v>
      </c>
      <c r="J18" s="12">
        <f>D18*0.015*0.001</f>
        <v>0.037135777499999995</v>
      </c>
      <c r="K18" s="12">
        <f>D18*70*0.001</f>
        <v>173.30029499999998</v>
      </c>
      <c r="L18" s="12">
        <f>D18*0.6*0.001</f>
        <v>1.4854311</v>
      </c>
      <c r="M18" s="13">
        <f t="shared" si="0"/>
        <v>252.53566559249995</v>
      </c>
      <c r="N18" s="14"/>
      <c r="O18" s="10"/>
    </row>
    <row r="19" spans="1:15" ht="16.5" thickBot="1">
      <c r="A19" s="15"/>
      <c r="B19" s="16" t="s">
        <v>18</v>
      </c>
      <c r="C19" s="22">
        <v>6798</v>
      </c>
      <c r="D19" s="18">
        <f>C19*510*0.001*0.6</f>
        <v>2080.188</v>
      </c>
      <c r="E19" s="18">
        <f>D19*40*0.001</f>
        <v>83.20752</v>
      </c>
      <c r="F19" s="18">
        <f>D19*1.5*0.001</f>
        <v>3.120282</v>
      </c>
      <c r="G19" s="18">
        <f>D19*0.2*0.001</f>
        <v>0.41603760000000006</v>
      </c>
      <c r="H19" s="18">
        <f>D19*0.03*0.001</f>
        <v>0.06240564</v>
      </c>
      <c r="I19" s="18">
        <f>D19*0.22*0.001</f>
        <v>0.45764136000000005</v>
      </c>
      <c r="J19" s="18">
        <f>D19*0.02*0.001</f>
        <v>0.041603760000000004</v>
      </c>
      <c r="K19" s="18">
        <f>D19*45*0.001</f>
        <v>93.60846000000001</v>
      </c>
      <c r="L19" s="18">
        <f>D19*1*0.001</f>
        <v>2.080188</v>
      </c>
      <c r="M19" s="19">
        <f t="shared" si="0"/>
        <v>182.99413836</v>
      </c>
      <c r="N19" s="20"/>
      <c r="O19" s="15"/>
    </row>
    <row r="20" spans="1:15" ht="15.75">
      <c r="A20" s="3" t="s">
        <v>24</v>
      </c>
      <c r="B20" s="4" t="s">
        <v>16</v>
      </c>
      <c r="C20" s="21">
        <v>6119</v>
      </c>
      <c r="D20" s="6">
        <f>C20*510*0.001*0.95</f>
        <v>2964.6555</v>
      </c>
      <c r="E20" s="7">
        <f>D20*10*0.001</f>
        <v>29.646555</v>
      </c>
      <c r="F20" s="7">
        <f>D20*0.8*0.001</f>
        <v>2.3717244</v>
      </c>
      <c r="G20" s="7">
        <f>D20*0.1*0.001</f>
        <v>0.29646555</v>
      </c>
      <c r="H20" s="7">
        <f>D20*0.01*0.001</f>
        <v>0.029646555</v>
      </c>
      <c r="I20" s="7">
        <f>D20*0.1*0.001</f>
        <v>0.29646555</v>
      </c>
      <c r="J20" s="7">
        <f>D20*0.01*0.001</f>
        <v>0.029646555</v>
      </c>
      <c r="K20" s="7">
        <f>D20*5*0.001</f>
        <v>14.8232775</v>
      </c>
      <c r="L20" s="7">
        <f>D20*0*0.001</f>
        <v>0</v>
      </c>
      <c r="M20" s="8">
        <f t="shared" si="0"/>
        <v>47.49378111</v>
      </c>
      <c r="N20" s="9">
        <f>SUM(M20:M22)</f>
        <v>391.3862467575</v>
      </c>
      <c r="O20" s="3">
        <f>IF(N20&lt;500,1,IF(N20&lt;1000,2,IF(N20&lt;1500,3,IF(N20&lt;2000,4,5))))</f>
        <v>1</v>
      </c>
    </row>
    <row r="21" spans="1:15" ht="15.75">
      <c r="A21" s="10"/>
      <c r="B21" s="11" t="s">
        <v>17</v>
      </c>
      <c r="C21" s="21">
        <v>7777</v>
      </c>
      <c r="D21" s="6">
        <f>C21*510*0.001*0.85</f>
        <v>3371.3295</v>
      </c>
      <c r="E21" s="12">
        <f>D21*30*0.001</f>
        <v>101.13988499999999</v>
      </c>
      <c r="F21" s="12">
        <f>D21*1*0.001</f>
        <v>3.3713295</v>
      </c>
      <c r="G21" s="12">
        <f>D21*0.2*0.001</f>
        <v>0.6742659</v>
      </c>
      <c r="H21" s="12">
        <f>D21*0.04*0.001</f>
        <v>0.13485318000000002</v>
      </c>
      <c r="I21" s="12">
        <f>D21*0.15*0.001</f>
        <v>0.505699425</v>
      </c>
      <c r="J21" s="12">
        <f>D21*0.015*0.001</f>
        <v>0.0505699425</v>
      </c>
      <c r="K21" s="12">
        <f>D21*70*0.001</f>
        <v>235.993065</v>
      </c>
      <c r="L21" s="12">
        <f>D21*0.6*0.001</f>
        <v>2.0227977</v>
      </c>
      <c r="M21" s="13">
        <f t="shared" si="0"/>
        <v>343.8924656475</v>
      </c>
      <c r="N21" s="14"/>
      <c r="O21" s="10"/>
    </row>
    <row r="22" spans="1:15" ht="16.5" thickBot="1">
      <c r="A22" s="15"/>
      <c r="B22" s="16" t="s">
        <v>18</v>
      </c>
      <c r="C22" s="22">
        <v>0</v>
      </c>
      <c r="D22" s="18">
        <f>C22*510*0.001*0.6</f>
        <v>0</v>
      </c>
      <c r="E22" s="18">
        <f>D22*40*0.001</f>
        <v>0</v>
      </c>
      <c r="F22" s="18">
        <f>D22*1.5*0.001</f>
        <v>0</v>
      </c>
      <c r="G22" s="18">
        <f>D22*0.2*0.001</f>
        <v>0</v>
      </c>
      <c r="H22" s="18">
        <f>D22*0.03*0.001</f>
        <v>0</v>
      </c>
      <c r="I22" s="18">
        <f>D22*0.22*0.001</f>
        <v>0</v>
      </c>
      <c r="J22" s="18">
        <f>D22*0.02*0.001</f>
        <v>0</v>
      </c>
      <c r="K22" s="18">
        <f>D22*45*0.001</f>
        <v>0</v>
      </c>
      <c r="L22" s="18">
        <f>D22*1*0.001</f>
        <v>0</v>
      </c>
      <c r="M22" s="19">
        <f t="shared" si="0"/>
        <v>0</v>
      </c>
      <c r="N22" s="20"/>
      <c r="O22" s="15"/>
    </row>
    <row r="23" spans="1:15" ht="15.75">
      <c r="A23" s="3" t="s">
        <v>25</v>
      </c>
      <c r="B23" s="4" t="s">
        <v>16</v>
      </c>
      <c r="C23" s="21">
        <v>6839</v>
      </c>
      <c r="D23" s="6">
        <f>C23*510*0.001*0.95</f>
        <v>3313.4954999999995</v>
      </c>
      <c r="E23" s="7">
        <f>D23*10*0.001</f>
        <v>33.134955</v>
      </c>
      <c r="F23" s="7">
        <f>D23*0.8*0.001</f>
        <v>2.6507964</v>
      </c>
      <c r="G23" s="7">
        <f>D23*0.1*0.001</f>
        <v>0.33134955</v>
      </c>
      <c r="H23" s="7">
        <f>D23*0.01*0.001</f>
        <v>0.033134955</v>
      </c>
      <c r="I23" s="7">
        <f>D23*0.1*0.001</f>
        <v>0.33134955</v>
      </c>
      <c r="J23" s="7">
        <f>D23*0.01*0.001</f>
        <v>0.033134955</v>
      </c>
      <c r="K23" s="7">
        <f>D23*5*0.001</f>
        <v>16.5674775</v>
      </c>
      <c r="L23" s="7">
        <f>D23*0*0.001</f>
        <v>0</v>
      </c>
      <c r="M23" s="8">
        <f t="shared" si="0"/>
        <v>53.08219790999999</v>
      </c>
      <c r="N23" s="9">
        <f>SUM(M23:M25)</f>
        <v>145.89823049249998</v>
      </c>
      <c r="O23" s="3">
        <f>IF(N23&lt;500,1,IF(N23&lt;1000,2,IF(N23&lt;1500,3,IF(N23&lt;2000,4,5))))</f>
        <v>1</v>
      </c>
    </row>
    <row r="24" spans="1:15" ht="15.75">
      <c r="A24" s="10"/>
      <c r="B24" s="11" t="s">
        <v>17</v>
      </c>
      <c r="C24" s="21">
        <v>2099</v>
      </c>
      <c r="D24" s="6">
        <f>C24*510*0.001*0.85</f>
        <v>909.9164999999999</v>
      </c>
      <c r="E24" s="12">
        <f>D24*30*0.001</f>
        <v>27.297494999999998</v>
      </c>
      <c r="F24" s="12">
        <f>D24*1*0.001</f>
        <v>0.9099164999999999</v>
      </c>
      <c r="G24" s="12">
        <f>D24*0.2*0.001</f>
        <v>0.1819833</v>
      </c>
      <c r="H24" s="12">
        <f>D24*0.04*0.001</f>
        <v>0.03639666</v>
      </c>
      <c r="I24" s="12">
        <f>D24*0.15*0.001</f>
        <v>0.136487475</v>
      </c>
      <c r="J24" s="12">
        <f>D24*0.015*0.001</f>
        <v>0.013648747499999999</v>
      </c>
      <c r="K24" s="12">
        <f>D24*70*0.001</f>
        <v>63.694154999999995</v>
      </c>
      <c r="L24" s="12">
        <f>D24*0.6*0.001</f>
        <v>0.5459499</v>
      </c>
      <c r="M24" s="13">
        <f t="shared" si="0"/>
        <v>92.81603258249999</v>
      </c>
      <c r="N24" s="14"/>
      <c r="O24" s="10"/>
    </row>
    <row r="25" spans="1:15" ht="16.5" thickBot="1">
      <c r="A25" s="15"/>
      <c r="B25" s="16" t="s">
        <v>18</v>
      </c>
      <c r="C25" s="22">
        <v>0</v>
      </c>
      <c r="D25" s="18">
        <f>C25*510*0.001*0.6</f>
        <v>0</v>
      </c>
      <c r="E25" s="18">
        <f>D25*40*0.001</f>
        <v>0</v>
      </c>
      <c r="F25" s="18">
        <f>D25*1.5*0.001</f>
        <v>0</v>
      </c>
      <c r="G25" s="18">
        <f>D25*0.2*0.001</f>
        <v>0</v>
      </c>
      <c r="H25" s="18">
        <f>D25*0.03*0.001</f>
        <v>0</v>
      </c>
      <c r="I25" s="18">
        <f>D25*0.22*0.001</f>
        <v>0</v>
      </c>
      <c r="J25" s="18">
        <f>D25*0.02*0.001</f>
        <v>0</v>
      </c>
      <c r="K25" s="18">
        <f>D25*45*0.001</f>
        <v>0</v>
      </c>
      <c r="L25" s="18">
        <f>D25*1*0.001</f>
        <v>0</v>
      </c>
      <c r="M25" s="19">
        <f t="shared" si="0"/>
        <v>0</v>
      </c>
      <c r="N25" s="20"/>
      <c r="O25" s="15"/>
    </row>
    <row r="26" spans="1:15" ht="15.75">
      <c r="A26" s="3" t="s">
        <v>26</v>
      </c>
      <c r="B26" s="4" t="s">
        <v>16</v>
      </c>
      <c r="C26" s="21">
        <v>2586</v>
      </c>
      <c r="D26" s="6">
        <f>C26*510*0.001*0.95</f>
        <v>1252.9170000000001</v>
      </c>
      <c r="E26" s="7">
        <f>D26*10*0.001</f>
        <v>12.529170000000002</v>
      </c>
      <c r="F26" s="7">
        <f>D26*0.8*0.001</f>
        <v>1.0023336000000003</v>
      </c>
      <c r="G26" s="7">
        <f>D26*0.1*0.001</f>
        <v>0.12529170000000003</v>
      </c>
      <c r="H26" s="7">
        <f>D26*0.01*0.001</f>
        <v>0.012529170000000003</v>
      </c>
      <c r="I26" s="7">
        <f>D26*0.1*0.001</f>
        <v>0.12529170000000003</v>
      </c>
      <c r="J26" s="7">
        <f>D26*0.01*0.001</f>
        <v>0.012529170000000003</v>
      </c>
      <c r="K26" s="7">
        <f>D26*5*0.001</f>
        <v>6.264585000000001</v>
      </c>
      <c r="L26" s="7">
        <f>D26*0*0.001</f>
        <v>0</v>
      </c>
      <c r="M26" s="8">
        <f t="shared" si="0"/>
        <v>20.071730340000006</v>
      </c>
      <c r="N26" s="9">
        <f>SUM(M26:M28)</f>
        <v>20.071730340000006</v>
      </c>
      <c r="O26" s="3">
        <f>IF(N26&lt;500,1,IF(N26&lt;1000,2,IF(N26&lt;1500,3,IF(N26&lt;2000,4,5))))</f>
        <v>1</v>
      </c>
    </row>
    <row r="27" spans="1:15" ht="15.75">
      <c r="A27" s="10"/>
      <c r="B27" s="11" t="s">
        <v>17</v>
      </c>
      <c r="C27" s="21">
        <v>0</v>
      </c>
      <c r="D27" s="6">
        <f>C27*510*0.001*0.85</f>
        <v>0</v>
      </c>
      <c r="E27" s="12">
        <f>D27*30*0.001</f>
        <v>0</v>
      </c>
      <c r="F27" s="12">
        <f>D27*1*0.001</f>
        <v>0</v>
      </c>
      <c r="G27" s="12">
        <f>D27*0.2*0.001</f>
        <v>0</v>
      </c>
      <c r="H27" s="12">
        <f>D27*0.04*0.001</f>
        <v>0</v>
      </c>
      <c r="I27" s="12">
        <f>D27*0.15*0.001</f>
        <v>0</v>
      </c>
      <c r="J27" s="12">
        <f>D27*0.015*0.001</f>
        <v>0</v>
      </c>
      <c r="K27" s="12">
        <f>D27*70*0.001</f>
        <v>0</v>
      </c>
      <c r="L27" s="12">
        <f>D27*0.6*0.001</f>
        <v>0</v>
      </c>
      <c r="M27" s="13">
        <f t="shared" si="0"/>
        <v>0</v>
      </c>
      <c r="N27" s="14"/>
      <c r="O27" s="10"/>
    </row>
    <row r="28" spans="1:15" ht="16.5" thickBot="1">
      <c r="A28" s="15"/>
      <c r="B28" s="16" t="s">
        <v>18</v>
      </c>
      <c r="C28" s="22">
        <v>0</v>
      </c>
      <c r="D28" s="18">
        <f>C28*510*0.001*0.6</f>
        <v>0</v>
      </c>
      <c r="E28" s="18">
        <f>D28*40*0.001</f>
        <v>0</v>
      </c>
      <c r="F28" s="18">
        <f>D28*1.5*0.001</f>
        <v>0</v>
      </c>
      <c r="G28" s="18">
        <f>D28*0.2*0.001</f>
        <v>0</v>
      </c>
      <c r="H28" s="18">
        <f>D28*0.03*0.001</f>
        <v>0</v>
      </c>
      <c r="I28" s="18">
        <f>D28*0.22*0.001</f>
        <v>0</v>
      </c>
      <c r="J28" s="18">
        <f>D28*0.02*0.001</f>
        <v>0</v>
      </c>
      <c r="K28" s="18">
        <f>D28*45*0.001</f>
        <v>0</v>
      </c>
      <c r="L28" s="18">
        <f>D28*1*0.001</f>
        <v>0</v>
      </c>
      <c r="M28" s="19">
        <f t="shared" si="0"/>
        <v>0</v>
      </c>
      <c r="N28" s="20"/>
      <c r="O28" s="15"/>
    </row>
    <row r="29" spans="1:15" ht="15.75">
      <c r="A29" s="3" t="s">
        <v>27</v>
      </c>
      <c r="B29" s="4" t="s">
        <v>16</v>
      </c>
      <c r="C29" s="21">
        <v>0</v>
      </c>
      <c r="D29" s="6">
        <f>C29*510*0.001*0.95</f>
        <v>0</v>
      </c>
      <c r="E29" s="7">
        <f>D29*10*0.001</f>
        <v>0</v>
      </c>
      <c r="F29" s="7">
        <f>D29*0.8*0.001</f>
        <v>0</v>
      </c>
      <c r="G29" s="7">
        <f>D29*0.1*0.001</f>
        <v>0</v>
      </c>
      <c r="H29" s="7">
        <f>D29*0.01*0.001</f>
        <v>0</v>
      </c>
      <c r="I29" s="7">
        <f>D29*0.1*0.001</f>
        <v>0</v>
      </c>
      <c r="J29" s="7">
        <f>D29*0.01*0.001</f>
        <v>0</v>
      </c>
      <c r="K29" s="7">
        <f>D29*5*0.001</f>
        <v>0</v>
      </c>
      <c r="L29" s="7">
        <f>D29*0*0.001</f>
        <v>0</v>
      </c>
      <c r="M29" s="8">
        <f t="shared" si="0"/>
        <v>0</v>
      </c>
      <c r="N29" s="9">
        <f>SUM(M29:M31)</f>
        <v>82.95515823000001</v>
      </c>
      <c r="O29" s="3">
        <f>IF(N29&lt;500,1,IF(N29&lt;1000,2,IF(N29&lt;1500,3,IF(N29&lt;2000,4,5))))</f>
        <v>1</v>
      </c>
    </row>
    <row r="30" spans="1:15" ht="15.75">
      <c r="A30" s="10"/>
      <c r="B30" s="11" t="s">
        <v>17</v>
      </c>
      <c r="C30" s="21">
        <v>1876</v>
      </c>
      <c r="D30" s="6">
        <f>C30*510*0.001*0.85</f>
        <v>813.246</v>
      </c>
      <c r="E30" s="12">
        <f>D30*30*0.001</f>
        <v>24.397380000000002</v>
      </c>
      <c r="F30" s="12">
        <f>D30*1*0.001</f>
        <v>0.813246</v>
      </c>
      <c r="G30" s="12">
        <f>D30*0.2*0.001</f>
        <v>0.16264920000000002</v>
      </c>
      <c r="H30" s="12">
        <f>D30*0.04*0.001</f>
        <v>0.03252984</v>
      </c>
      <c r="I30" s="12">
        <f>D30*0.15*0.001</f>
        <v>0.1219869</v>
      </c>
      <c r="J30" s="12">
        <f>D30*0.015*0.001</f>
        <v>0.01219869</v>
      </c>
      <c r="K30" s="12">
        <f>D30*70*0.001</f>
        <v>56.927220000000005</v>
      </c>
      <c r="L30" s="12">
        <f>D30*0.6*0.001</f>
        <v>0.4879476</v>
      </c>
      <c r="M30" s="13">
        <f t="shared" si="0"/>
        <v>82.95515823000001</v>
      </c>
      <c r="N30" s="14"/>
      <c r="O30" s="10"/>
    </row>
    <row r="31" spans="1:15" ht="16.5" thickBot="1">
      <c r="A31" s="15"/>
      <c r="B31" s="16" t="s">
        <v>18</v>
      </c>
      <c r="C31" s="22">
        <v>0</v>
      </c>
      <c r="D31" s="18">
        <f>C31*510*0.001*0.6</f>
        <v>0</v>
      </c>
      <c r="E31" s="18">
        <f>D31*40*0.001</f>
        <v>0</v>
      </c>
      <c r="F31" s="18">
        <f>D31*1.5*0.001</f>
        <v>0</v>
      </c>
      <c r="G31" s="18">
        <f>D31*0.2*0.001</f>
        <v>0</v>
      </c>
      <c r="H31" s="18">
        <f>D31*0.03*0.001</f>
        <v>0</v>
      </c>
      <c r="I31" s="18">
        <f>D31*0.22*0.001</f>
        <v>0</v>
      </c>
      <c r="J31" s="18">
        <f>D31*0.02*0.001</f>
        <v>0</v>
      </c>
      <c r="K31" s="18">
        <f>D31*45*0.001</f>
        <v>0</v>
      </c>
      <c r="L31" s="18">
        <f>D31*1*0.001</f>
        <v>0</v>
      </c>
      <c r="M31" s="19">
        <f t="shared" si="0"/>
        <v>0</v>
      </c>
      <c r="N31" s="20"/>
      <c r="O31" s="15"/>
    </row>
    <row r="32" spans="1:15" ht="15.75">
      <c r="A32" s="3" t="s">
        <v>28</v>
      </c>
      <c r="B32" s="4" t="s">
        <v>16</v>
      </c>
      <c r="C32" s="21">
        <v>3373</v>
      </c>
      <c r="D32" s="6">
        <f>C32*510*0.001*0.95</f>
        <v>1634.2185</v>
      </c>
      <c r="E32" s="7">
        <f>D32*10*0.001</f>
        <v>16.342185</v>
      </c>
      <c r="F32" s="7">
        <f>D32*0.8*0.001</f>
        <v>1.3073748</v>
      </c>
      <c r="G32" s="7">
        <f>D32*0.1*0.001</f>
        <v>0.16342185</v>
      </c>
      <c r="H32" s="7">
        <f>D32*0.01*0.001</f>
        <v>0.016342185000000002</v>
      </c>
      <c r="I32" s="7">
        <f>D32*0.1*0.001</f>
        <v>0.16342185</v>
      </c>
      <c r="J32" s="7">
        <f>D32*0.01*0.001</f>
        <v>0.016342185000000002</v>
      </c>
      <c r="K32" s="7">
        <f>D32*5*0.001</f>
        <v>8.1710925</v>
      </c>
      <c r="L32" s="7">
        <f>D32*0*0.001</f>
        <v>0</v>
      </c>
      <c r="M32" s="8">
        <f t="shared" si="0"/>
        <v>26.18018037</v>
      </c>
      <c r="N32" s="9">
        <f>SUM(M32:M34)</f>
        <v>420.12874362750006</v>
      </c>
      <c r="O32" s="3">
        <f>IF(N32&lt;500,1,IF(N32&lt;1000,2,IF(N32&lt;1500,3,IF(N32&lt;2000,4,5))))</f>
        <v>1</v>
      </c>
    </row>
    <row r="33" spans="1:15" ht="15.75">
      <c r="A33" s="10"/>
      <c r="B33" s="11" t="s">
        <v>17</v>
      </c>
      <c r="C33" s="21">
        <v>8909</v>
      </c>
      <c r="D33" s="6">
        <f>C33*510*0.001*0.85</f>
        <v>3862.0515</v>
      </c>
      <c r="E33" s="12">
        <f>D33*30*0.001</f>
        <v>115.861545</v>
      </c>
      <c r="F33" s="12">
        <f>D33*1*0.001</f>
        <v>3.8620515</v>
      </c>
      <c r="G33" s="12">
        <f>D33*0.2*0.001</f>
        <v>0.7724103</v>
      </c>
      <c r="H33" s="12">
        <f>D33*0.04*0.001</f>
        <v>0.15448206000000003</v>
      </c>
      <c r="I33" s="12">
        <f>D33*0.15*0.001</f>
        <v>0.579307725</v>
      </c>
      <c r="J33" s="12">
        <f>D33*0.015*0.001</f>
        <v>0.0579307725</v>
      </c>
      <c r="K33" s="12">
        <f>D33*70*0.001</f>
        <v>270.34360499999997</v>
      </c>
      <c r="L33" s="12">
        <f>D33*0.6*0.001</f>
        <v>2.3172309</v>
      </c>
      <c r="M33" s="13">
        <f t="shared" si="0"/>
        <v>393.94856325750004</v>
      </c>
      <c r="N33" s="14"/>
      <c r="O33" s="10"/>
    </row>
    <row r="34" spans="1:15" ht="16.5" thickBot="1">
      <c r="A34" s="15"/>
      <c r="B34" s="16" t="s">
        <v>18</v>
      </c>
      <c r="C34" s="22">
        <v>0</v>
      </c>
      <c r="D34" s="18">
        <f>C34*510*0.001*0.6</f>
        <v>0</v>
      </c>
      <c r="E34" s="18">
        <f>D34*40*0.001</f>
        <v>0</v>
      </c>
      <c r="F34" s="18">
        <f>D34*1.5*0.001</f>
        <v>0</v>
      </c>
      <c r="G34" s="18">
        <f>D34*0.2*0.001</f>
        <v>0</v>
      </c>
      <c r="H34" s="18">
        <f>D34*0.03*0.001</f>
        <v>0</v>
      </c>
      <c r="I34" s="18">
        <f>D34*0.22*0.001</f>
        <v>0</v>
      </c>
      <c r="J34" s="18">
        <f>D34*0.02*0.001</f>
        <v>0</v>
      </c>
      <c r="K34" s="18">
        <f>D34*45*0.001</f>
        <v>0</v>
      </c>
      <c r="L34" s="18">
        <f>D34*1*0.001</f>
        <v>0</v>
      </c>
      <c r="M34" s="19">
        <f t="shared" si="0"/>
        <v>0</v>
      </c>
      <c r="N34" s="20"/>
      <c r="O34" s="15"/>
    </row>
    <row r="35" spans="1:15" ht="15.75">
      <c r="A35" s="3" t="s">
        <v>29</v>
      </c>
      <c r="B35" s="4" t="s">
        <v>16</v>
      </c>
      <c r="C35" s="21">
        <v>4675</v>
      </c>
      <c r="D35" s="6">
        <f>C35*510*0.001*0.95</f>
        <v>2265.0375</v>
      </c>
      <c r="E35" s="7">
        <f>D35*10*0.001</f>
        <v>22.650375</v>
      </c>
      <c r="F35" s="7">
        <f>D35*0.8*0.001</f>
        <v>1.81203</v>
      </c>
      <c r="G35" s="7">
        <f>D35*0.1*0.001</f>
        <v>0.22650375</v>
      </c>
      <c r="H35" s="7">
        <f>D35*0.01*0.001</f>
        <v>0.022650375</v>
      </c>
      <c r="I35" s="7">
        <f>D35*0.1*0.001</f>
        <v>0.22650375</v>
      </c>
      <c r="J35" s="7">
        <f>D35*0.01*0.001</f>
        <v>0.022650375</v>
      </c>
      <c r="K35" s="7">
        <f>D35*5*0.001</f>
        <v>11.3251875</v>
      </c>
      <c r="L35" s="7">
        <f>D35*0*0.001</f>
        <v>0</v>
      </c>
      <c r="M35" s="8">
        <f t="shared" si="0"/>
        <v>36.28590075</v>
      </c>
      <c r="N35" s="9">
        <f>SUM(M35:M37)</f>
        <v>934.8193843500002</v>
      </c>
      <c r="O35" s="3">
        <f>IF(N35&lt;500,1,IF(N35&lt;1000,2,IF(N35&lt;1500,3,IF(N35&lt;2000,4,5))))</f>
        <v>2</v>
      </c>
    </row>
    <row r="36" spans="1:15" ht="15.75">
      <c r="A36" s="10"/>
      <c r="B36" s="11" t="s">
        <v>17</v>
      </c>
      <c r="C36" s="21">
        <v>20320</v>
      </c>
      <c r="D36" s="6">
        <f>C36*510*0.001*0.85</f>
        <v>8808.720000000001</v>
      </c>
      <c r="E36" s="12">
        <f>D36*30*0.001</f>
        <v>264.26160000000004</v>
      </c>
      <c r="F36" s="12">
        <f>D36*1*0.001</f>
        <v>8.808720000000001</v>
      </c>
      <c r="G36" s="12">
        <f>D36*0.2*0.001</f>
        <v>1.7617440000000004</v>
      </c>
      <c r="H36" s="12">
        <f>D36*0.04*0.001</f>
        <v>0.3523488000000001</v>
      </c>
      <c r="I36" s="12">
        <f>D36*0.15*0.001</f>
        <v>1.3213080000000001</v>
      </c>
      <c r="J36" s="12">
        <f>D36*0.015*0.001</f>
        <v>0.13213080000000002</v>
      </c>
      <c r="K36" s="12">
        <f>D36*70*0.001</f>
        <v>616.6104000000001</v>
      </c>
      <c r="L36" s="12">
        <f>D36*0.6*0.001</f>
        <v>5.285232000000001</v>
      </c>
      <c r="M36" s="13">
        <f t="shared" si="0"/>
        <v>898.5334836000002</v>
      </c>
      <c r="N36" s="14"/>
      <c r="O36" s="10"/>
    </row>
    <row r="37" spans="1:15" ht="16.5" thickBot="1">
      <c r="A37" s="15"/>
      <c r="B37" s="16" t="s">
        <v>18</v>
      </c>
      <c r="C37" s="22">
        <v>0</v>
      </c>
      <c r="D37" s="18">
        <f>C37*510*0.001*0.6</f>
        <v>0</v>
      </c>
      <c r="E37" s="18">
        <f>D37*40*0.001</f>
        <v>0</v>
      </c>
      <c r="F37" s="18">
        <f>D37*1.5*0.001</f>
        <v>0</v>
      </c>
      <c r="G37" s="18">
        <f>D37*0.2*0.001</f>
        <v>0</v>
      </c>
      <c r="H37" s="18">
        <f>D37*0.03*0.001</f>
        <v>0</v>
      </c>
      <c r="I37" s="18">
        <f>D37*0.22*0.001</f>
        <v>0</v>
      </c>
      <c r="J37" s="18">
        <f>D37*0.02*0.001</f>
        <v>0</v>
      </c>
      <c r="K37" s="18">
        <f>D37*45*0.001</f>
        <v>0</v>
      </c>
      <c r="L37" s="18">
        <f>D37*1*0.001</f>
        <v>0</v>
      </c>
      <c r="M37" s="19">
        <f t="shared" si="0"/>
        <v>0</v>
      </c>
      <c r="N37" s="20"/>
      <c r="O37" s="15"/>
    </row>
    <row r="38" spans="1:15" ht="15.75">
      <c r="A38" s="3" t="s">
        <v>30</v>
      </c>
      <c r="B38" s="4" t="s">
        <v>16</v>
      </c>
      <c r="C38" s="21">
        <v>1057</v>
      </c>
      <c r="D38" s="6">
        <f>C38*510*0.001*0.95</f>
        <v>512.1165</v>
      </c>
      <c r="E38" s="7">
        <f>D38*10*0.001</f>
        <v>5.121165</v>
      </c>
      <c r="F38" s="7">
        <f>D38*0.8*0.001</f>
        <v>0.4096932</v>
      </c>
      <c r="G38" s="7">
        <f>D38*0.1*0.001</f>
        <v>0.05121165</v>
      </c>
      <c r="H38" s="7">
        <f>D38*0.01*0.001</f>
        <v>0.005121165</v>
      </c>
      <c r="I38" s="7">
        <f>D38*0.1*0.001</f>
        <v>0.05121165</v>
      </c>
      <c r="J38" s="7">
        <f>D38*0.01*0.001</f>
        <v>0.005121165</v>
      </c>
      <c r="K38" s="7">
        <f>D38*5*0.001</f>
        <v>2.5605825</v>
      </c>
      <c r="L38" s="7">
        <f>D38*0*0.001</f>
        <v>0</v>
      </c>
      <c r="M38" s="8">
        <f t="shared" si="0"/>
        <v>8.204106330000002</v>
      </c>
      <c r="N38" s="9">
        <f>SUM(M38:M40)</f>
        <v>22.716837103499998</v>
      </c>
      <c r="O38" s="3">
        <f>IF(N38&lt;500,1,IF(N38&lt;1000,2,IF(N38&lt;1500,3,IF(N38&lt;2000,4,5))))</f>
        <v>1</v>
      </c>
    </row>
    <row r="39" spans="1:15" ht="15.75">
      <c r="A39" s="10"/>
      <c r="B39" s="11" t="s">
        <v>17</v>
      </c>
      <c r="C39" s="21">
        <v>328.2</v>
      </c>
      <c r="D39" s="6">
        <f>C39*510*0.001*0.85</f>
        <v>142.2747</v>
      </c>
      <c r="E39" s="12">
        <f>D39*30*0.001</f>
        <v>4.268241</v>
      </c>
      <c r="F39" s="12">
        <f>D39*1*0.001</f>
        <v>0.1422747</v>
      </c>
      <c r="G39" s="12">
        <f>D39*0.2*0.001</f>
        <v>0.02845494</v>
      </c>
      <c r="H39" s="12">
        <f>D39*0.04*0.001</f>
        <v>0.005690988</v>
      </c>
      <c r="I39" s="12">
        <f>D39*0.15*0.001</f>
        <v>0.021341205</v>
      </c>
      <c r="J39" s="12">
        <f>D39*0.015*0.001</f>
        <v>0.0021341205</v>
      </c>
      <c r="K39" s="12">
        <f>D39*70*0.001</f>
        <v>9.959228999999999</v>
      </c>
      <c r="L39" s="12">
        <f>D39*0.6*0.001</f>
        <v>0.08536482</v>
      </c>
      <c r="M39" s="13">
        <f t="shared" si="0"/>
        <v>14.512730773499998</v>
      </c>
      <c r="N39" s="14"/>
      <c r="O39" s="10"/>
    </row>
    <row r="40" spans="1:15" ht="16.5" thickBot="1">
      <c r="A40" s="15"/>
      <c r="B40" s="16" t="s">
        <v>18</v>
      </c>
      <c r="C40" s="22">
        <v>0</v>
      </c>
      <c r="D40" s="18">
        <f>C40*510*0.001*0.6</f>
        <v>0</v>
      </c>
      <c r="E40" s="18">
        <f>D40*40*0.001</f>
        <v>0</v>
      </c>
      <c r="F40" s="18">
        <f>D40*1.5*0.001</f>
        <v>0</v>
      </c>
      <c r="G40" s="18">
        <f>D40*0.2*0.001</f>
        <v>0</v>
      </c>
      <c r="H40" s="18">
        <f>D40*0.03*0.001</f>
        <v>0</v>
      </c>
      <c r="I40" s="18">
        <f>D40*0.22*0.001</f>
        <v>0</v>
      </c>
      <c r="J40" s="18">
        <f>D40*0.02*0.001</f>
        <v>0</v>
      </c>
      <c r="K40" s="18">
        <f>D40*45*0.001</f>
        <v>0</v>
      </c>
      <c r="L40" s="18">
        <f>D40*1*0.001</f>
        <v>0</v>
      </c>
      <c r="M40" s="19">
        <f t="shared" si="0"/>
        <v>0</v>
      </c>
      <c r="N40" s="20"/>
      <c r="O40" s="15"/>
    </row>
    <row r="41" spans="1:15" ht="15.75">
      <c r="A41" s="3" t="s">
        <v>31</v>
      </c>
      <c r="B41" s="4" t="s">
        <v>16</v>
      </c>
      <c r="C41" s="21">
        <v>15180</v>
      </c>
      <c r="D41" s="6">
        <f>C41*510*0.001*0.95</f>
        <v>7354.71</v>
      </c>
      <c r="E41" s="7">
        <f>D41*10*0.001</f>
        <v>73.5471</v>
      </c>
      <c r="F41" s="7">
        <f>D41*0.8*0.001</f>
        <v>5.883768</v>
      </c>
      <c r="G41" s="7">
        <f>D41*0.1*0.001</f>
        <v>0.735471</v>
      </c>
      <c r="H41" s="7">
        <f>D41*0.01*0.001</f>
        <v>0.0735471</v>
      </c>
      <c r="I41" s="7">
        <f>D41*0.1*0.001</f>
        <v>0.735471</v>
      </c>
      <c r="J41" s="7">
        <f>D41*0.01*0.001</f>
        <v>0.0735471</v>
      </c>
      <c r="K41" s="7">
        <f>D41*5*0.001</f>
        <v>36.77355</v>
      </c>
      <c r="L41" s="7">
        <f>D41*0*0.001</f>
        <v>0</v>
      </c>
      <c r="M41" s="8">
        <f t="shared" si="0"/>
        <v>117.82245420000001</v>
      </c>
      <c r="N41" s="9">
        <f>SUM(M41:M43)</f>
        <v>1750.3941183000002</v>
      </c>
      <c r="O41" s="3">
        <f>IF(N41&lt;500,1,IF(N41&lt;1000,2,IF(N41&lt;1500,3,IF(N41&lt;2000,4,5))))</f>
        <v>4</v>
      </c>
    </row>
    <row r="42" spans="1:15" ht="15.75">
      <c r="A42" s="10"/>
      <c r="B42" s="11" t="s">
        <v>17</v>
      </c>
      <c r="C42" s="21">
        <v>36920</v>
      </c>
      <c r="D42" s="6">
        <f>C42*510*0.001*0.85</f>
        <v>16004.82</v>
      </c>
      <c r="E42" s="12">
        <f>D42*30*0.001</f>
        <v>480.14459999999997</v>
      </c>
      <c r="F42" s="12">
        <f>D42*1*0.001</f>
        <v>16.00482</v>
      </c>
      <c r="G42" s="12">
        <f>D42*0.2*0.001</f>
        <v>3.200964</v>
      </c>
      <c r="H42" s="12">
        <f>D42*0.04*0.001</f>
        <v>0.6401928</v>
      </c>
      <c r="I42" s="12">
        <f>D42*0.15*0.001</f>
        <v>2.400723</v>
      </c>
      <c r="J42" s="12">
        <f>D42*0.015*0.001</f>
        <v>0.2400723</v>
      </c>
      <c r="K42" s="12">
        <f>D42*70*0.001</f>
        <v>1120.3374</v>
      </c>
      <c r="L42" s="12">
        <f>D42*0.6*0.001</f>
        <v>9.602892</v>
      </c>
      <c r="M42" s="13">
        <f t="shared" si="0"/>
        <v>1632.5716641000001</v>
      </c>
      <c r="N42" s="14"/>
      <c r="O42" s="10"/>
    </row>
    <row r="43" spans="1:15" ht="16.5" thickBot="1">
      <c r="A43" s="15"/>
      <c r="B43" s="16" t="s">
        <v>18</v>
      </c>
      <c r="C43" s="22">
        <v>0</v>
      </c>
      <c r="D43" s="18">
        <f>C43*510*0.001*0.6</f>
        <v>0</v>
      </c>
      <c r="E43" s="18">
        <f>D43*40*0.001</f>
        <v>0</v>
      </c>
      <c r="F43" s="18">
        <f>D43*1.5*0.001</f>
        <v>0</v>
      </c>
      <c r="G43" s="18">
        <f>D43*0.2*0.001</f>
        <v>0</v>
      </c>
      <c r="H43" s="18">
        <f>D43*0.03*0.001</f>
        <v>0</v>
      </c>
      <c r="I43" s="18">
        <f>D43*0.22*0.001</f>
        <v>0</v>
      </c>
      <c r="J43" s="18">
        <f>D43*0.02*0.001</f>
        <v>0</v>
      </c>
      <c r="K43" s="18">
        <f>D43*45*0.001</f>
        <v>0</v>
      </c>
      <c r="L43" s="18">
        <f>D43*1*0.001</f>
        <v>0</v>
      </c>
      <c r="M43" s="19">
        <f t="shared" si="0"/>
        <v>0</v>
      </c>
      <c r="N43" s="20"/>
      <c r="O43" s="15"/>
    </row>
    <row r="44" spans="1:15" ht="15.75">
      <c r="A44" s="3" t="s">
        <v>32</v>
      </c>
      <c r="B44" s="4" t="s">
        <v>16</v>
      </c>
      <c r="C44" s="21">
        <v>334</v>
      </c>
      <c r="D44" s="6">
        <f>C44*510*0.001*0.95</f>
        <v>161.823</v>
      </c>
      <c r="E44" s="7">
        <f>D44*10*0.001</f>
        <v>1.61823</v>
      </c>
      <c r="F44" s="7">
        <f>D44*0.8*0.001</f>
        <v>0.1294584</v>
      </c>
      <c r="G44" s="7">
        <f>D44*0.1*0.001</f>
        <v>0.0161823</v>
      </c>
      <c r="H44" s="7">
        <f>D44*0.01*0.001</f>
        <v>0.00161823</v>
      </c>
      <c r="I44" s="7">
        <f>D44*0.1*0.001</f>
        <v>0.0161823</v>
      </c>
      <c r="J44" s="7">
        <f>D44*0.01*0.001</f>
        <v>0.00161823</v>
      </c>
      <c r="K44" s="7">
        <f>D44*5*0.001</f>
        <v>0.809115</v>
      </c>
      <c r="L44" s="7">
        <f>D44*0*0.001</f>
        <v>0</v>
      </c>
      <c r="M44" s="8">
        <f t="shared" si="0"/>
        <v>2.5924044600000005</v>
      </c>
      <c r="N44" s="9">
        <f>SUM(M44:M46)</f>
        <v>109.47013230750001</v>
      </c>
      <c r="O44" s="3">
        <f>IF(N44&lt;500,1,IF(N44&lt;1000,2,IF(N44&lt;1500,3,IF(N44&lt;2000,4,5))))</f>
        <v>1</v>
      </c>
    </row>
    <row r="45" spans="1:15" ht="15.75">
      <c r="A45" s="10"/>
      <c r="B45" s="11" t="s">
        <v>17</v>
      </c>
      <c r="C45" s="21">
        <v>2417</v>
      </c>
      <c r="D45" s="6">
        <f>C45*510*0.001*0.85</f>
        <v>1047.7695</v>
      </c>
      <c r="E45" s="12">
        <f>D45*30*0.001</f>
        <v>31.433085000000002</v>
      </c>
      <c r="F45" s="12">
        <f>D45*1*0.001</f>
        <v>1.0477695</v>
      </c>
      <c r="G45" s="12">
        <f>D45*0.2*0.001</f>
        <v>0.20955390000000004</v>
      </c>
      <c r="H45" s="12">
        <f>D45*0.04*0.001</f>
        <v>0.04191078</v>
      </c>
      <c r="I45" s="12">
        <f>D45*0.15*0.001</f>
        <v>0.157165425</v>
      </c>
      <c r="J45" s="12">
        <f>D45*0.015*0.001</f>
        <v>0.0157165425</v>
      </c>
      <c r="K45" s="12">
        <f>D45*70*0.001</f>
        <v>73.34386500000001</v>
      </c>
      <c r="L45" s="12">
        <f>D45*0.6*0.001</f>
        <v>0.6286617</v>
      </c>
      <c r="M45" s="13">
        <f t="shared" si="0"/>
        <v>106.87772784750001</v>
      </c>
      <c r="N45" s="14"/>
      <c r="O45" s="10"/>
    </row>
    <row r="46" spans="1:15" ht="16.5" thickBot="1">
      <c r="A46" s="15"/>
      <c r="B46" s="16" t="s">
        <v>18</v>
      </c>
      <c r="C46" s="22">
        <v>0</v>
      </c>
      <c r="D46" s="18">
        <f>C46*510*0.001*0.6</f>
        <v>0</v>
      </c>
      <c r="E46" s="18">
        <f>D46*40*0.001</f>
        <v>0</v>
      </c>
      <c r="F46" s="18">
        <f>D46*1.5*0.001</f>
        <v>0</v>
      </c>
      <c r="G46" s="18">
        <f>D46*0.2*0.001</f>
        <v>0</v>
      </c>
      <c r="H46" s="18">
        <f>D46*0.03*0.001</f>
        <v>0</v>
      </c>
      <c r="I46" s="18">
        <f>D46*0.22*0.001</f>
        <v>0</v>
      </c>
      <c r="J46" s="18">
        <f>D46*0.02*0.001</f>
        <v>0</v>
      </c>
      <c r="K46" s="18">
        <f>D46*45*0.001</f>
        <v>0</v>
      </c>
      <c r="L46" s="18">
        <f>D46*1*0.001</f>
        <v>0</v>
      </c>
      <c r="M46" s="19">
        <f t="shared" si="0"/>
        <v>0</v>
      </c>
      <c r="N46" s="20"/>
      <c r="O46" s="15"/>
    </row>
    <row r="47" spans="1:15" ht="15.75">
      <c r="A47" s="3" t="s">
        <v>33</v>
      </c>
      <c r="B47" s="4" t="s">
        <v>16</v>
      </c>
      <c r="C47" s="21">
        <v>0</v>
      </c>
      <c r="D47" s="6">
        <f>C47*510*0.001*0.95</f>
        <v>0</v>
      </c>
      <c r="E47" s="7">
        <f>D47*10*0.001</f>
        <v>0</v>
      </c>
      <c r="F47" s="7">
        <f>D47*0.8*0.001</f>
        <v>0</v>
      </c>
      <c r="G47" s="7">
        <f>D47*0.1*0.001</f>
        <v>0</v>
      </c>
      <c r="H47" s="7">
        <f>D47*0.01*0.001</f>
        <v>0</v>
      </c>
      <c r="I47" s="7">
        <f>D47*0.1*0.001</f>
        <v>0</v>
      </c>
      <c r="J47" s="7">
        <f>D47*0.01*0.001</f>
        <v>0</v>
      </c>
      <c r="K47" s="7">
        <f>D47*5*0.001</f>
        <v>0</v>
      </c>
      <c r="L47" s="7">
        <f>D47*0*0.001</f>
        <v>0</v>
      </c>
      <c r="M47" s="8">
        <f t="shared" si="0"/>
        <v>0</v>
      </c>
      <c r="N47" s="9">
        <f>SUM(M47:M49)</f>
        <v>81.4959257025</v>
      </c>
      <c r="O47" s="3">
        <f>IF(N47&lt;500,1,IF(N47&lt;1000,2,IF(N47&lt;1500,3,IF(N47&lt;2000,4,5))))</f>
        <v>1</v>
      </c>
    </row>
    <row r="48" spans="1:15" ht="15.75">
      <c r="A48" s="10"/>
      <c r="B48" s="11" t="s">
        <v>17</v>
      </c>
      <c r="C48" s="21">
        <v>1843</v>
      </c>
      <c r="D48" s="6">
        <f>C48*510*0.001*0.85</f>
        <v>798.9405</v>
      </c>
      <c r="E48" s="12">
        <f>D48*30*0.001</f>
        <v>23.968215</v>
      </c>
      <c r="F48" s="12">
        <f>D48*1*0.001</f>
        <v>0.7989405</v>
      </c>
      <c r="G48" s="12">
        <f>D48*0.2*0.001</f>
        <v>0.15978810000000002</v>
      </c>
      <c r="H48" s="12">
        <f>D48*0.04*0.001</f>
        <v>0.031957620000000006</v>
      </c>
      <c r="I48" s="12">
        <f>D48*0.15*0.001</f>
        <v>0.119841075</v>
      </c>
      <c r="J48" s="12">
        <f>D48*0.015*0.001</f>
        <v>0.0119841075</v>
      </c>
      <c r="K48" s="12">
        <f>D48*70*0.001</f>
        <v>55.925835000000006</v>
      </c>
      <c r="L48" s="12">
        <f>D48*0.6*0.001</f>
        <v>0.4793643</v>
      </c>
      <c r="M48" s="13">
        <f t="shared" si="0"/>
        <v>81.4959257025</v>
      </c>
      <c r="N48" s="14"/>
      <c r="O48" s="10"/>
    </row>
    <row r="49" spans="1:15" ht="16.5" thickBot="1">
      <c r="A49" s="15"/>
      <c r="B49" s="16" t="s">
        <v>18</v>
      </c>
      <c r="C49" s="22">
        <v>0</v>
      </c>
      <c r="D49" s="18">
        <f>C49*510*0.001*0.6</f>
        <v>0</v>
      </c>
      <c r="E49" s="18">
        <f>D49*40*0.001</f>
        <v>0</v>
      </c>
      <c r="F49" s="18">
        <f>D49*1.5*0.001</f>
        <v>0</v>
      </c>
      <c r="G49" s="18">
        <f>D49*0.2*0.001</f>
        <v>0</v>
      </c>
      <c r="H49" s="18">
        <f>D49*0.03*0.001</f>
        <v>0</v>
      </c>
      <c r="I49" s="18">
        <f>D49*0.22*0.001</f>
        <v>0</v>
      </c>
      <c r="J49" s="18">
        <f>D49*0.02*0.001</f>
        <v>0</v>
      </c>
      <c r="K49" s="18">
        <f>D49*45*0.001</f>
        <v>0</v>
      </c>
      <c r="L49" s="18">
        <f>D49*1*0.001</f>
        <v>0</v>
      </c>
      <c r="M49" s="19">
        <f t="shared" si="0"/>
        <v>0</v>
      </c>
      <c r="N49" s="20"/>
      <c r="O49" s="15"/>
    </row>
    <row r="50" spans="1:15" ht="15.75">
      <c r="A50" s="3" t="s">
        <v>34</v>
      </c>
      <c r="B50" s="4" t="s">
        <v>16</v>
      </c>
      <c r="C50" s="21">
        <v>0</v>
      </c>
      <c r="D50" s="6">
        <f>C50*510*0.001*0.95</f>
        <v>0</v>
      </c>
      <c r="E50" s="7">
        <f>D50*10*0.001</f>
        <v>0</v>
      </c>
      <c r="F50" s="7">
        <f>D50*0.8*0.001</f>
        <v>0</v>
      </c>
      <c r="G50" s="7">
        <f>D50*0.1*0.001</f>
        <v>0</v>
      </c>
      <c r="H50" s="7">
        <f>D50*0.01*0.001</f>
        <v>0</v>
      </c>
      <c r="I50" s="7">
        <f>D50*0.1*0.001</f>
        <v>0</v>
      </c>
      <c r="J50" s="7">
        <f>D50*0.01*0.001</f>
        <v>0</v>
      </c>
      <c r="K50" s="7">
        <f>D50*5*0.001</f>
        <v>0</v>
      </c>
      <c r="L50" s="7">
        <f>D50*0*0.001</f>
        <v>0</v>
      </c>
      <c r="M50" s="8">
        <f t="shared" si="0"/>
        <v>0</v>
      </c>
      <c r="N50" s="9">
        <f>SUM(M50:M52)</f>
        <v>139.2461584575</v>
      </c>
      <c r="O50" s="3">
        <f>IF(N50&lt;500,1,IF(N50&lt;1000,2,IF(N50&lt;1500,3,IF(N50&lt;2000,4,5))))</f>
        <v>1</v>
      </c>
    </row>
    <row r="51" spans="1:15" ht="15.75">
      <c r="A51" s="10"/>
      <c r="B51" s="11" t="s">
        <v>17</v>
      </c>
      <c r="C51" s="21">
        <v>3149</v>
      </c>
      <c r="D51" s="6">
        <f>C51*510*0.001*0.85</f>
        <v>1365.0915</v>
      </c>
      <c r="E51" s="12">
        <f>D51*30*0.001</f>
        <v>40.952745</v>
      </c>
      <c r="F51" s="12">
        <f>D51*1*0.001</f>
        <v>1.3650915000000001</v>
      </c>
      <c r="G51" s="12">
        <f>D51*0.2*0.001</f>
        <v>0.2730183</v>
      </c>
      <c r="H51" s="12">
        <f>D51*0.04*0.001</f>
        <v>0.05460366</v>
      </c>
      <c r="I51" s="12">
        <f>D51*0.15*0.001</f>
        <v>0.204763725</v>
      </c>
      <c r="J51" s="12">
        <f>D51*0.015*0.001</f>
        <v>0.0204763725</v>
      </c>
      <c r="K51" s="12">
        <f>D51*70*0.001</f>
        <v>95.556405</v>
      </c>
      <c r="L51" s="12">
        <f>D51*0.6*0.001</f>
        <v>0.8190549</v>
      </c>
      <c r="M51" s="13">
        <f t="shared" si="0"/>
        <v>139.2461584575</v>
      </c>
      <c r="N51" s="14"/>
      <c r="O51" s="10"/>
    </row>
    <row r="52" spans="1:15" ht="16.5" thickBot="1">
      <c r="A52" s="15"/>
      <c r="B52" s="16" t="s">
        <v>18</v>
      </c>
      <c r="C52" s="22">
        <v>0</v>
      </c>
      <c r="D52" s="18">
        <f>C52*510*0.001*0.6</f>
        <v>0</v>
      </c>
      <c r="E52" s="18">
        <f>D52*40*0.001</f>
        <v>0</v>
      </c>
      <c r="F52" s="18">
        <f>D52*1.5*0.001</f>
        <v>0</v>
      </c>
      <c r="G52" s="18">
        <f>D52*0.2*0.001</f>
        <v>0</v>
      </c>
      <c r="H52" s="18">
        <f>D52*0.03*0.001</f>
        <v>0</v>
      </c>
      <c r="I52" s="18">
        <f>D52*0.22*0.001</f>
        <v>0</v>
      </c>
      <c r="J52" s="18">
        <f>D52*0.02*0.001</f>
        <v>0</v>
      </c>
      <c r="K52" s="18">
        <f>D52*45*0.001</f>
        <v>0</v>
      </c>
      <c r="L52" s="18">
        <f>D52*1*0.001</f>
        <v>0</v>
      </c>
      <c r="M52" s="19">
        <f t="shared" si="0"/>
        <v>0</v>
      </c>
      <c r="N52" s="20"/>
      <c r="O52" s="15"/>
    </row>
    <row r="53" spans="1:15" ht="15.75">
      <c r="A53" s="3" t="s">
        <v>35</v>
      </c>
      <c r="B53" s="4" t="s">
        <v>16</v>
      </c>
      <c r="C53" s="21">
        <v>1770</v>
      </c>
      <c r="D53" s="6">
        <f>C53*510*0.001*0.95</f>
        <v>857.565</v>
      </c>
      <c r="E53" s="7">
        <f>D53*10*0.001</f>
        <v>8.575650000000001</v>
      </c>
      <c r="F53" s="7">
        <f>D53*0.8*0.001</f>
        <v>0.6860520000000001</v>
      </c>
      <c r="G53" s="7">
        <f>D53*0.1*0.001</f>
        <v>0.08575650000000001</v>
      </c>
      <c r="H53" s="7">
        <f>D53*0.01*0.001</f>
        <v>0.008575650000000002</v>
      </c>
      <c r="I53" s="7">
        <f>D53*0.1*0.001</f>
        <v>0.08575650000000001</v>
      </c>
      <c r="J53" s="7">
        <f>D53*0.01*0.001</f>
        <v>0.008575650000000002</v>
      </c>
      <c r="K53" s="7">
        <f>D53*5*0.001</f>
        <v>4.287825000000001</v>
      </c>
      <c r="L53" s="7">
        <f>D53*0*0.001</f>
        <v>0</v>
      </c>
      <c r="M53" s="8">
        <f t="shared" si="0"/>
        <v>13.7381913</v>
      </c>
      <c r="N53" s="9">
        <f>SUM(M53:M55)</f>
        <v>196.45179141</v>
      </c>
      <c r="O53" s="3">
        <f>IF(N53&lt;500,1,IF(N53&lt;1000,2,IF(N53&lt;1500,3,IF(N53&lt;2000,4,5))))</f>
        <v>1</v>
      </c>
    </row>
    <row r="54" spans="1:15" ht="15.75">
      <c r="A54" s="10"/>
      <c r="B54" s="11" t="s">
        <v>17</v>
      </c>
      <c r="C54" s="21">
        <v>4132</v>
      </c>
      <c r="D54" s="6">
        <f>C54*510*0.001*0.85</f>
        <v>1791.222</v>
      </c>
      <c r="E54" s="12">
        <f>D54*30*0.001</f>
        <v>53.73666</v>
      </c>
      <c r="F54" s="12">
        <f>D54*1*0.001</f>
        <v>1.791222</v>
      </c>
      <c r="G54" s="12">
        <f>D54*0.2*0.001</f>
        <v>0.3582444000000001</v>
      </c>
      <c r="H54" s="12">
        <f>D54*0.04*0.001</f>
        <v>0.07164888000000001</v>
      </c>
      <c r="I54" s="12">
        <f>D54*0.15*0.001</f>
        <v>0.26868329999999996</v>
      </c>
      <c r="J54" s="12">
        <f>D54*0.015*0.001</f>
        <v>0.02686833</v>
      </c>
      <c r="K54" s="12">
        <f>D54*70*0.001</f>
        <v>125.38553999999999</v>
      </c>
      <c r="L54" s="12">
        <f>D54*0.6*0.001</f>
        <v>1.0747331999999998</v>
      </c>
      <c r="M54" s="13">
        <f t="shared" si="0"/>
        <v>182.71360011</v>
      </c>
      <c r="N54" s="14"/>
      <c r="O54" s="10"/>
    </row>
    <row r="55" spans="1:15" ht="16.5" thickBot="1">
      <c r="A55" s="15"/>
      <c r="B55" s="16" t="s">
        <v>18</v>
      </c>
      <c r="C55" s="22">
        <v>0</v>
      </c>
      <c r="D55" s="18">
        <f>C55*510*0.001*0.6</f>
        <v>0</v>
      </c>
      <c r="E55" s="18">
        <f>D55*40*0.001</f>
        <v>0</v>
      </c>
      <c r="F55" s="18">
        <f>D55*1.5*0.001</f>
        <v>0</v>
      </c>
      <c r="G55" s="18">
        <f>D55*0.2*0.001</f>
        <v>0</v>
      </c>
      <c r="H55" s="18">
        <f>D55*0.03*0.001</f>
        <v>0</v>
      </c>
      <c r="I55" s="18">
        <f>D55*0.22*0.001</f>
        <v>0</v>
      </c>
      <c r="J55" s="18">
        <f>D55*0.02*0.001</f>
        <v>0</v>
      </c>
      <c r="K55" s="18">
        <f>D55*45*0.001</f>
        <v>0</v>
      </c>
      <c r="L55" s="18">
        <f>D55*1*0.001</f>
        <v>0</v>
      </c>
      <c r="M55" s="19">
        <f t="shared" si="0"/>
        <v>0</v>
      </c>
      <c r="N55" s="20"/>
      <c r="O55" s="15"/>
    </row>
    <row r="56" spans="1:15" ht="15.75">
      <c r="A56" s="3" t="s">
        <v>36</v>
      </c>
      <c r="B56" s="4" t="s">
        <v>16</v>
      </c>
      <c r="C56" s="21">
        <v>1395</v>
      </c>
      <c r="D56" s="6">
        <f>C56*510*0.001*0.95</f>
        <v>675.8775</v>
      </c>
      <c r="E56" s="7">
        <f>D56*10*0.001</f>
        <v>6.758775000000001</v>
      </c>
      <c r="F56" s="7">
        <f>D56*0.8*0.001</f>
        <v>0.5407020000000001</v>
      </c>
      <c r="G56" s="7">
        <f>D56*0.1*0.001</f>
        <v>0.06758775000000002</v>
      </c>
      <c r="H56" s="7">
        <f>D56*0.01*0.001</f>
        <v>0.006758775000000001</v>
      </c>
      <c r="I56" s="7">
        <f>D56*0.1*0.001</f>
        <v>0.06758775000000002</v>
      </c>
      <c r="J56" s="7">
        <f>D56*0.01*0.001</f>
        <v>0.006758775000000001</v>
      </c>
      <c r="K56" s="7">
        <f>D56*5*0.001</f>
        <v>3.3793875000000004</v>
      </c>
      <c r="L56" s="7">
        <f>D56*0*0.001</f>
        <v>0</v>
      </c>
      <c r="M56" s="8">
        <f t="shared" si="0"/>
        <v>10.827557550000002</v>
      </c>
      <c r="N56" s="9">
        <f>SUM(M56:M58)</f>
        <v>268.31576990250005</v>
      </c>
      <c r="O56" s="3">
        <f>IF(N56&lt;500,1,IF(N56&lt;1000,2,IF(N56&lt;1500,3,IF(N56&lt;2000,4,5))))</f>
        <v>1</v>
      </c>
    </row>
    <row r="57" spans="1:15" ht="15.75">
      <c r="A57" s="10"/>
      <c r="B57" s="11" t="s">
        <v>17</v>
      </c>
      <c r="C57" s="21">
        <v>5823</v>
      </c>
      <c r="D57" s="6">
        <f>C57*510*0.001*0.85</f>
        <v>2524.2705</v>
      </c>
      <c r="E57" s="12">
        <f>D57*30*0.001</f>
        <v>75.728115</v>
      </c>
      <c r="F57" s="12">
        <f>D57*1*0.001</f>
        <v>2.5242705</v>
      </c>
      <c r="G57" s="12">
        <f>D57*0.2*0.001</f>
        <v>0.5048541</v>
      </c>
      <c r="H57" s="12">
        <f>D57*0.04*0.001</f>
        <v>0.10097082</v>
      </c>
      <c r="I57" s="12">
        <f>D57*0.15*0.001</f>
        <v>0.37864057500000003</v>
      </c>
      <c r="J57" s="12">
        <f>D57*0.015*0.001</f>
        <v>0.0378640575</v>
      </c>
      <c r="K57" s="12">
        <f>D57*70*0.001</f>
        <v>176.698935</v>
      </c>
      <c r="L57" s="12">
        <f>D57*0.6*0.001</f>
        <v>1.5145623000000001</v>
      </c>
      <c r="M57" s="13">
        <f t="shared" si="0"/>
        <v>257.48821235250006</v>
      </c>
      <c r="N57" s="14"/>
      <c r="O57" s="10"/>
    </row>
    <row r="58" spans="1:15" ht="16.5" thickBot="1">
      <c r="A58" s="15"/>
      <c r="B58" s="16" t="s">
        <v>18</v>
      </c>
      <c r="C58" s="22">
        <v>0</v>
      </c>
      <c r="D58" s="18">
        <f>C58*510*0.001*0.6</f>
        <v>0</v>
      </c>
      <c r="E58" s="18">
        <f>D58*40*0.001</f>
        <v>0</v>
      </c>
      <c r="F58" s="18">
        <f>D58*1.5*0.001</f>
        <v>0</v>
      </c>
      <c r="G58" s="18">
        <f>D58*0.2*0.001</f>
        <v>0</v>
      </c>
      <c r="H58" s="18">
        <f>D58*0.03*0.001</f>
        <v>0</v>
      </c>
      <c r="I58" s="18">
        <f>D58*0.22*0.001</f>
        <v>0</v>
      </c>
      <c r="J58" s="18">
        <f>D58*0.02*0.001</f>
        <v>0</v>
      </c>
      <c r="K58" s="18">
        <f>D58*45*0.001</f>
        <v>0</v>
      </c>
      <c r="L58" s="18">
        <f>D58*1*0.001</f>
        <v>0</v>
      </c>
      <c r="M58" s="19">
        <f t="shared" si="0"/>
        <v>0</v>
      </c>
      <c r="N58" s="20"/>
      <c r="O58" s="15"/>
    </row>
    <row r="59" spans="1:15" ht="15.75">
      <c r="A59" s="3" t="s">
        <v>37</v>
      </c>
      <c r="B59" s="4" t="s">
        <v>16</v>
      </c>
      <c r="C59" s="21">
        <v>0</v>
      </c>
      <c r="D59" s="6">
        <f>C59*510*0.001*0.95</f>
        <v>0</v>
      </c>
      <c r="E59" s="7">
        <f>D59*10*0.001</f>
        <v>0</v>
      </c>
      <c r="F59" s="7">
        <f>D59*0.8*0.001</f>
        <v>0</v>
      </c>
      <c r="G59" s="7">
        <f>D59*0.1*0.001</f>
        <v>0</v>
      </c>
      <c r="H59" s="7">
        <f>D59*0.01*0.001</f>
        <v>0</v>
      </c>
      <c r="I59" s="7">
        <f>D59*0.1*0.001</f>
        <v>0</v>
      </c>
      <c r="J59" s="7">
        <f>D59*0.01*0.001</f>
        <v>0</v>
      </c>
      <c r="K59" s="7">
        <f>D59*5*0.001</f>
        <v>0</v>
      </c>
      <c r="L59" s="7">
        <f>D59*0*0.001</f>
        <v>0</v>
      </c>
      <c r="M59" s="8">
        <f>SUM(E59:L59)</f>
        <v>0</v>
      </c>
      <c r="N59" s="9">
        <f>SUM(M59:M61)</f>
        <v>85.96206162000001</v>
      </c>
      <c r="O59" s="3">
        <f>IF(N59&lt;500,1,IF(N59&lt;1000,2,IF(N59&lt;1500,3,IF(N59&lt;2000,4,5))))</f>
        <v>1</v>
      </c>
    </row>
    <row r="60" spans="1:15" ht="15.75">
      <c r="A60" s="10"/>
      <c r="B60" s="11" t="s">
        <v>17</v>
      </c>
      <c r="C60" s="21">
        <v>1944</v>
      </c>
      <c r="D60" s="6">
        <f>C60*510*0.001*0.85</f>
        <v>842.724</v>
      </c>
      <c r="E60" s="12">
        <f>D60*30*0.001</f>
        <v>25.28172</v>
      </c>
      <c r="F60" s="12">
        <f>D60*1*0.001</f>
        <v>0.842724</v>
      </c>
      <c r="G60" s="12">
        <f>D60*0.2*0.001</f>
        <v>0.16854480000000002</v>
      </c>
      <c r="H60" s="12">
        <f>D60*0.04*0.001</f>
        <v>0.03370896</v>
      </c>
      <c r="I60" s="12">
        <f>D60*0.15*0.001</f>
        <v>0.1264086</v>
      </c>
      <c r="J60" s="12">
        <f>D60*0.015*0.001</f>
        <v>0.01264086</v>
      </c>
      <c r="K60" s="12">
        <f>D60*70*0.001</f>
        <v>58.990680000000005</v>
      </c>
      <c r="L60" s="12">
        <f>D60*0.6*0.001</f>
        <v>0.5056344</v>
      </c>
      <c r="M60" s="13">
        <f>SUM(E60:L60)</f>
        <v>85.96206162000001</v>
      </c>
      <c r="N60" s="14"/>
      <c r="O60" s="10"/>
    </row>
    <row r="61" spans="1:15" ht="16.5" thickBot="1">
      <c r="A61" s="15"/>
      <c r="B61" s="16" t="s">
        <v>18</v>
      </c>
      <c r="C61" s="22">
        <v>0</v>
      </c>
      <c r="D61" s="18">
        <f>C61*510*0.001*0.6</f>
        <v>0</v>
      </c>
      <c r="E61" s="18">
        <f>D61*40*0.001</f>
        <v>0</v>
      </c>
      <c r="F61" s="18">
        <f>D61*1.5*0.001</f>
        <v>0</v>
      </c>
      <c r="G61" s="18">
        <f>D61*0.2*0.001</f>
        <v>0</v>
      </c>
      <c r="H61" s="18">
        <f>D61*0.03*0.001</f>
        <v>0</v>
      </c>
      <c r="I61" s="18">
        <f>D61*0.22*0.001</f>
        <v>0</v>
      </c>
      <c r="J61" s="18">
        <f>D61*0.02*0.001</f>
        <v>0</v>
      </c>
      <c r="K61" s="18">
        <f>D61*45*0.001</f>
        <v>0</v>
      </c>
      <c r="L61" s="18">
        <f>D61*1*0.001</f>
        <v>0</v>
      </c>
      <c r="M61" s="19">
        <f>SUM(E61:L61)</f>
        <v>0</v>
      </c>
      <c r="N61" s="20"/>
      <c r="O61" s="15"/>
    </row>
    <row r="62" spans="1:15" ht="15.75">
      <c r="A62" s="3" t="s">
        <v>38</v>
      </c>
      <c r="B62" s="4" t="s">
        <v>16</v>
      </c>
      <c r="C62" s="21">
        <v>0</v>
      </c>
      <c r="D62" s="6">
        <f>C62*510*0.001*0.95</f>
        <v>0</v>
      </c>
      <c r="E62" s="7">
        <f>D62*10*0.001</f>
        <v>0</v>
      </c>
      <c r="F62" s="7">
        <f>D62*0.8*0.001</f>
        <v>0</v>
      </c>
      <c r="G62" s="7">
        <f>D62*0.1*0.001</f>
        <v>0</v>
      </c>
      <c r="H62" s="7">
        <f>D62*0.01*0.001</f>
        <v>0</v>
      </c>
      <c r="I62" s="7">
        <f>D62*0.1*0.001</f>
        <v>0</v>
      </c>
      <c r="J62" s="7">
        <f>D62*0.01*0.001</f>
        <v>0</v>
      </c>
      <c r="K62" s="7">
        <f>D62*5*0.001</f>
        <v>0</v>
      </c>
      <c r="L62" s="7">
        <f>D62*0*0.001</f>
        <v>0</v>
      </c>
      <c r="M62" s="8">
        <f aca="true" t="shared" si="1" ref="M62:M67">SUM(E62:L62)</f>
        <v>0</v>
      </c>
      <c r="N62" s="9">
        <f>SUM(M62:M64)</f>
        <v>89.2784991825</v>
      </c>
      <c r="O62" s="3">
        <f>IF(N62&lt;500,1,IF(N62&lt;1000,2,IF(N62&lt;1500,3,IF(N62&lt;2000,4,5))))</f>
        <v>1</v>
      </c>
    </row>
    <row r="63" spans="1:15" ht="15.75">
      <c r="A63" s="10"/>
      <c r="B63" s="11" t="s">
        <v>17</v>
      </c>
      <c r="C63" s="21">
        <v>2019</v>
      </c>
      <c r="D63" s="6">
        <f>C63*510*0.001*0.85</f>
        <v>875.2365</v>
      </c>
      <c r="E63" s="12">
        <f>D63*30*0.001</f>
        <v>26.257095000000003</v>
      </c>
      <c r="F63" s="12">
        <f>D63*1*0.001</f>
        <v>0.8752365</v>
      </c>
      <c r="G63" s="12">
        <f>D63*0.2*0.001</f>
        <v>0.17504730000000002</v>
      </c>
      <c r="H63" s="12">
        <f>D63*0.04*0.001</f>
        <v>0.03500946</v>
      </c>
      <c r="I63" s="12">
        <f>D63*0.15*0.001</f>
        <v>0.13128547499999998</v>
      </c>
      <c r="J63" s="12">
        <f>D63*0.015*0.001</f>
        <v>0.0131285475</v>
      </c>
      <c r="K63" s="12">
        <f>D63*70*0.001</f>
        <v>61.266555000000004</v>
      </c>
      <c r="L63" s="12">
        <f>D63*0.6*0.001</f>
        <v>0.5251418999999999</v>
      </c>
      <c r="M63" s="13">
        <f t="shared" si="1"/>
        <v>89.2784991825</v>
      </c>
      <c r="N63" s="14"/>
      <c r="O63" s="10"/>
    </row>
    <row r="64" spans="1:15" ht="16.5" thickBot="1">
      <c r="A64" s="15"/>
      <c r="B64" s="16" t="s">
        <v>18</v>
      </c>
      <c r="C64" s="22">
        <v>0</v>
      </c>
      <c r="D64" s="18">
        <f>C64*510*0.001*0.6</f>
        <v>0</v>
      </c>
      <c r="E64" s="18">
        <f>D64*40*0.001</f>
        <v>0</v>
      </c>
      <c r="F64" s="18">
        <f>D64*1.5*0.001</f>
        <v>0</v>
      </c>
      <c r="G64" s="18">
        <f>D64*0.2*0.001</f>
        <v>0</v>
      </c>
      <c r="H64" s="18">
        <f>D64*0.03*0.001</f>
        <v>0</v>
      </c>
      <c r="I64" s="18">
        <f>D64*0.22*0.001</f>
        <v>0</v>
      </c>
      <c r="J64" s="18">
        <f>D64*0.02*0.001</f>
        <v>0</v>
      </c>
      <c r="K64" s="18">
        <f>D64*45*0.001</f>
        <v>0</v>
      </c>
      <c r="L64" s="18">
        <f>D64*1*0.001</f>
        <v>0</v>
      </c>
      <c r="M64" s="19">
        <f t="shared" si="1"/>
        <v>0</v>
      </c>
      <c r="N64" s="20"/>
      <c r="O64" s="15"/>
    </row>
    <row r="65" spans="1:15" ht="15.75">
      <c r="A65" s="3" t="s">
        <v>39</v>
      </c>
      <c r="B65" s="4" t="s">
        <v>16</v>
      </c>
      <c r="C65" s="21">
        <v>0</v>
      </c>
      <c r="D65" s="6">
        <f>C65*510*0.001*0.95</f>
        <v>0</v>
      </c>
      <c r="E65" s="7">
        <f>D65*10*0.001</f>
        <v>0</v>
      </c>
      <c r="F65" s="7">
        <f>D65*0.8*0.001</f>
        <v>0</v>
      </c>
      <c r="G65" s="7">
        <f>D65*0.1*0.001</f>
        <v>0</v>
      </c>
      <c r="H65" s="7">
        <f>D65*0.01*0.001</f>
        <v>0</v>
      </c>
      <c r="I65" s="7">
        <f>D65*0.1*0.001</f>
        <v>0</v>
      </c>
      <c r="J65" s="7">
        <f>D65*0.01*0.001</f>
        <v>0</v>
      </c>
      <c r="K65" s="7">
        <f>D65*5*0.001</f>
        <v>0</v>
      </c>
      <c r="L65" s="7">
        <f>D65*0*0.001</f>
        <v>0</v>
      </c>
      <c r="M65" s="8">
        <f t="shared" si="1"/>
        <v>0</v>
      </c>
      <c r="N65" s="9">
        <f>SUM(M65:M67)</f>
        <v>58.413520267500004</v>
      </c>
      <c r="O65" s="3">
        <f>IF(N65&lt;500,1,IF(N65&lt;1000,2,IF(N65&lt;1500,3,IF(N65&lt;2000,4,5))))</f>
        <v>1</v>
      </c>
    </row>
    <row r="66" spans="1:15" ht="15.75">
      <c r="A66" s="10"/>
      <c r="B66" s="11" t="s">
        <v>17</v>
      </c>
      <c r="C66" s="21">
        <v>1321</v>
      </c>
      <c r="D66" s="6">
        <f>C66*510*0.001*0.85</f>
        <v>572.6535</v>
      </c>
      <c r="E66" s="12">
        <f>D66*30*0.001</f>
        <v>17.179605</v>
      </c>
      <c r="F66" s="12">
        <f>D66*1*0.001</f>
        <v>0.5726535</v>
      </c>
      <c r="G66" s="12">
        <f>D66*0.2*0.001</f>
        <v>0.11453070000000001</v>
      </c>
      <c r="H66" s="12">
        <f>D66*0.04*0.001</f>
        <v>0.022906140000000002</v>
      </c>
      <c r="I66" s="12">
        <f>D66*0.15*0.001</f>
        <v>0.085898025</v>
      </c>
      <c r="J66" s="12">
        <f>D66*0.015*0.001</f>
        <v>0.0085898025</v>
      </c>
      <c r="K66" s="12">
        <f>D66*70*0.001</f>
        <v>40.085745</v>
      </c>
      <c r="L66" s="12">
        <f>D66*0.6*0.001</f>
        <v>0.3435921</v>
      </c>
      <c r="M66" s="13">
        <f t="shared" si="1"/>
        <v>58.413520267500004</v>
      </c>
      <c r="N66" s="14"/>
      <c r="O66" s="10"/>
    </row>
    <row r="67" spans="1:15" ht="16.5" thickBot="1">
      <c r="A67" s="15"/>
      <c r="B67" s="16" t="s">
        <v>18</v>
      </c>
      <c r="C67" s="22">
        <v>0</v>
      </c>
      <c r="D67" s="18">
        <f>C67*510*0.001*0.6</f>
        <v>0</v>
      </c>
      <c r="E67" s="18">
        <f>D67*40*0.001</f>
        <v>0</v>
      </c>
      <c r="F67" s="18">
        <f>D67*1.5*0.001</f>
        <v>0</v>
      </c>
      <c r="G67" s="18">
        <f>D67*0.2*0.001</f>
        <v>0</v>
      </c>
      <c r="H67" s="18">
        <f>D67*0.03*0.001</f>
        <v>0</v>
      </c>
      <c r="I67" s="18">
        <f>D67*0.22*0.001</f>
        <v>0</v>
      </c>
      <c r="J67" s="18">
        <f>D67*0.02*0.001</f>
        <v>0</v>
      </c>
      <c r="K67" s="18">
        <f>D67*45*0.001</f>
        <v>0</v>
      </c>
      <c r="L67" s="18">
        <f>D67*1*0.001</f>
        <v>0</v>
      </c>
      <c r="M67" s="19">
        <f t="shared" si="1"/>
        <v>0</v>
      </c>
      <c r="N67" s="20"/>
      <c r="O67" s="15"/>
    </row>
    <row r="68" spans="1:15" ht="15.75">
      <c r="A68" s="3" t="s">
        <v>40</v>
      </c>
      <c r="B68" s="4" t="s">
        <v>16</v>
      </c>
      <c r="C68" s="21">
        <v>2900</v>
      </c>
      <c r="D68" s="6">
        <f>C68*510*0.001*0.95</f>
        <v>1405.05</v>
      </c>
      <c r="E68" s="7">
        <f>D68*10*0.001</f>
        <v>14.0505</v>
      </c>
      <c r="F68" s="7">
        <f>D68*0.8*0.001</f>
        <v>1.12404</v>
      </c>
      <c r="G68" s="7">
        <f>D68*0.1*0.001</f>
        <v>0.140505</v>
      </c>
      <c r="H68" s="7">
        <f>D68*0.01*0.001</f>
        <v>0.0140505</v>
      </c>
      <c r="I68" s="7">
        <f>D68*0.1*0.001</f>
        <v>0.140505</v>
      </c>
      <c r="J68" s="7">
        <f>D68*0.01*0.001</f>
        <v>0.0140505</v>
      </c>
      <c r="K68" s="7">
        <f>D68*5*0.001</f>
        <v>7.02525</v>
      </c>
      <c r="L68" s="7">
        <f>D68*0*0.001</f>
        <v>0</v>
      </c>
      <c r="M68" s="8">
        <f>SUM(E68:L68)</f>
        <v>22.508900999999998</v>
      </c>
      <c r="N68" s="9">
        <f>SUM(M68:M70)</f>
        <v>2892.5265315</v>
      </c>
      <c r="O68" s="3">
        <f>IF(N68&lt;500,1,IF(N68&lt;1000,2,IF(N68&lt;1500,3,IF(N68&lt;2000,4,5))))</f>
        <v>5</v>
      </c>
    </row>
    <row r="69" spans="1:15" ht="15.75">
      <c r="A69" s="10"/>
      <c r="B69" s="11" t="s">
        <v>17</v>
      </c>
      <c r="C69" s="21">
        <v>64600</v>
      </c>
      <c r="D69" s="6">
        <f>C69*510*0.001*0.85</f>
        <v>28004.1</v>
      </c>
      <c r="E69" s="12">
        <f>D69*30*0.001</f>
        <v>840.123</v>
      </c>
      <c r="F69" s="12">
        <f>D69*1*0.001</f>
        <v>28.004099999999998</v>
      </c>
      <c r="G69" s="12">
        <f>D69*0.2*0.001</f>
        <v>5.60082</v>
      </c>
      <c r="H69" s="12">
        <f>D69*0.04*0.001</f>
        <v>1.120164</v>
      </c>
      <c r="I69" s="12">
        <f>D69*0.15*0.001</f>
        <v>4.200615</v>
      </c>
      <c r="J69" s="12">
        <f>D69*0.015*0.001</f>
        <v>0.4200615</v>
      </c>
      <c r="K69" s="12">
        <f>D69*70*0.001</f>
        <v>1960.287</v>
      </c>
      <c r="L69" s="12">
        <f>D69*0.6*0.001</f>
        <v>16.80246</v>
      </c>
      <c r="M69" s="13">
        <f>SUM(E69:L69)</f>
        <v>2856.5582205</v>
      </c>
      <c r="N69" s="14"/>
      <c r="O69" s="10"/>
    </row>
    <row r="70" spans="1:15" ht="16.5" thickBot="1">
      <c r="A70" s="15"/>
      <c r="B70" s="16" t="s">
        <v>18</v>
      </c>
      <c r="C70" s="22">
        <v>500</v>
      </c>
      <c r="D70" s="18">
        <f>C70*510*0.001*0.6</f>
        <v>153</v>
      </c>
      <c r="E70" s="18">
        <f>D70*40*0.001</f>
        <v>6.12</v>
      </c>
      <c r="F70" s="18">
        <f>D70*1.5*0.001</f>
        <v>0.2295</v>
      </c>
      <c r="G70" s="18">
        <f>D70*0.2*0.001</f>
        <v>0.030600000000000002</v>
      </c>
      <c r="H70" s="18">
        <f>D70*0.03*0.001</f>
        <v>0.00459</v>
      </c>
      <c r="I70" s="18">
        <f>D70*0.22*0.001</f>
        <v>0.03366</v>
      </c>
      <c r="J70" s="18">
        <f>D70*0.02*0.001</f>
        <v>0.0030600000000000002</v>
      </c>
      <c r="K70" s="18">
        <f>D70*45*0.001</f>
        <v>6.885</v>
      </c>
      <c r="L70" s="18">
        <f>D70*1*0.001</f>
        <v>0.153</v>
      </c>
      <c r="M70" s="19">
        <f>SUM(E70:L70)</f>
        <v>13.45941</v>
      </c>
      <c r="N70" s="20"/>
      <c r="O70" s="15"/>
    </row>
  </sheetData>
  <mergeCells count="69">
    <mergeCell ref="A68:A70"/>
    <mergeCell ref="N68:N70"/>
    <mergeCell ref="O68:O70"/>
    <mergeCell ref="A62:A64"/>
    <mergeCell ref="N62:N64"/>
    <mergeCell ref="O62:O64"/>
    <mergeCell ref="A65:A67"/>
    <mergeCell ref="N65:N67"/>
    <mergeCell ref="O65:O67"/>
    <mergeCell ref="A56:A58"/>
    <mergeCell ref="N56:N58"/>
    <mergeCell ref="O56:O58"/>
    <mergeCell ref="A59:A61"/>
    <mergeCell ref="N59:N61"/>
    <mergeCell ref="O59:O61"/>
    <mergeCell ref="A50:A52"/>
    <mergeCell ref="N50:N52"/>
    <mergeCell ref="O50:O52"/>
    <mergeCell ref="A53:A55"/>
    <mergeCell ref="N53:N55"/>
    <mergeCell ref="O53:O55"/>
    <mergeCell ref="A44:A46"/>
    <mergeCell ref="N44:N46"/>
    <mergeCell ref="O44:O46"/>
    <mergeCell ref="A47:A49"/>
    <mergeCell ref="N47:N49"/>
    <mergeCell ref="O47:O49"/>
    <mergeCell ref="A38:A40"/>
    <mergeCell ref="N38:N40"/>
    <mergeCell ref="O38:O40"/>
    <mergeCell ref="A41:A43"/>
    <mergeCell ref="N41:N43"/>
    <mergeCell ref="O41:O43"/>
    <mergeCell ref="A32:A34"/>
    <mergeCell ref="N32:N34"/>
    <mergeCell ref="O32:O34"/>
    <mergeCell ref="A35:A37"/>
    <mergeCell ref="N35:N37"/>
    <mergeCell ref="O35:O37"/>
    <mergeCell ref="A26:A28"/>
    <mergeCell ref="N26:N28"/>
    <mergeCell ref="O26:O28"/>
    <mergeCell ref="A29:A31"/>
    <mergeCell ref="N29:N31"/>
    <mergeCell ref="O29:O31"/>
    <mergeCell ref="A20:A22"/>
    <mergeCell ref="N20:N22"/>
    <mergeCell ref="O20:O22"/>
    <mergeCell ref="A23:A25"/>
    <mergeCell ref="N23:N25"/>
    <mergeCell ref="O23:O25"/>
    <mergeCell ref="A14:A16"/>
    <mergeCell ref="N14:N16"/>
    <mergeCell ref="O14:O16"/>
    <mergeCell ref="A17:A19"/>
    <mergeCell ref="N17:N19"/>
    <mergeCell ref="O17:O19"/>
    <mergeCell ref="A8:A10"/>
    <mergeCell ref="N8:N10"/>
    <mergeCell ref="O8:O10"/>
    <mergeCell ref="A11:A13"/>
    <mergeCell ref="N11:N13"/>
    <mergeCell ref="O11:O13"/>
    <mergeCell ref="A2:A4"/>
    <mergeCell ref="N2:N4"/>
    <mergeCell ref="O2:O4"/>
    <mergeCell ref="A5:A7"/>
    <mergeCell ref="N5:N7"/>
    <mergeCell ref="O5:O7"/>
  </mergeCells>
  <conditionalFormatting sqref="O2:O70">
    <cfRule type="cellIs" priority="1" dxfId="0" operator="equal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50" zoomScaleNormal="50" workbookViewId="0" topLeftCell="A1">
      <selection activeCell="C30" sqref="C30"/>
    </sheetView>
  </sheetViews>
  <sheetFormatPr defaultColWidth="9.140625" defaultRowHeight="12.75"/>
  <cols>
    <col min="1" max="1" width="13.57421875" style="0" bestFit="1" customWidth="1"/>
    <col min="2" max="3" width="17.8515625" style="0" bestFit="1" customWidth="1"/>
    <col min="4" max="4" width="14.7109375" style="0" bestFit="1" customWidth="1"/>
    <col min="5" max="5" width="19.8515625" style="0" bestFit="1" customWidth="1"/>
    <col min="6" max="7" width="15.28125" style="0" bestFit="1" customWidth="1"/>
    <col min="8" max="8" width="17.00390625" style="0" bestFit="1" customWidth="1"/>
    <col min="9" max="9" width="16.7109375" style="0" bestFit="1" customWidth="1"/>
    <col min="10" max="11" width="17.00390625" style="0" bestFit="1" customWidth="1"/>
    <col min="12" max="12" width="18.7109375" style="0" bestFit="1" customWidth="1"/>
    <col min="13" max="13" width="22.421875" style="0" bestFit="1" customWidth="1"/>
    <col min="14" max="14" width="19.57421875" style="0" bestFit="1" customWidth="1"/>
    <col min="15" max="15" width="18.421875" style="0" bestFit="1" customWidth="1"/>
  </cols>
  <sheetData>
    <row r="1" spans="1:15" ht="57" customHeight="1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</row>
    <row r="2" spans="1:15" ht="15.75">
      <c r="A2" s="3" t="s">
        <v>41</v>
      </c>
      <c r="B2" s="4" t="s">
        <v>16</v>
      </c>
      <c r="C2" s="5">
        <v>1383</v>
      </c>
      <c r="D2" s="6">
        <f>C2*510*0.001*0.95</f>
        <v>670.0635</v>
      </c>
      <c r="E2" s="7">
        <f>D2*10*0.001</f>
        <v>6.700635</v>
      </c>
      <c r="F2" s="7">
        <f>D2*0.8*0.001</f>
        <v>0.5360507999999999</v>
      </c>
      <c r="G2" s="7">
        <f>D2*0.1*0.001</f>
        <v>0.06700634999999999</v>
      </c>
      <c r="H2" s="7">
        <f>D2*0.01*0.001</f>
        <v>0.006700635</v>
      </c>
      <c r="I2" s="7">
        <f>D2*0.1*0.001</f>
        <v>0.06700634999999999</v>
      </c>
      <c r="J2" s="7">
        <f>D2*0.01*0.001</f>
        <v>0.006700635</v>
      </c>
      <c r="K2" s="7">
        <f>D2*5*0.001</f>
        <v>3.3503175</v>
      </c>
      <c r="L2" s="7">
        <f>D2*0*0.001</f>
        <v>0</v>
      </c>
      <c r="M2" s="8">
        <f>SUM(E2:L2)</f>
        <v>10.734417269999998</v>
      </c>
      <c r="N2" s="9">
        <f>SUM(M2:M4)</f>
        <v>149.75947989000002</v>
      </c>
      <c r="O2" s="3">
        <f>IF(N2&lt;500,1,IF(N2&lt;1000,2,IF(N2&lt;1500,3,IF(N2&lt;2000,4,5))))</f>
        <v>1</v>
      </c>
    </row>
    <row r="3" spans="1:15" ht="15.75">
      <c r="A3" s="10"/>
      <c r="B3" s="11" t="s">
        <v>17</v>
      </c>
      <c r="C3" s="5">
        <v>3144</v>
      </c>
      <c r="D3" s="6">
        <f>C3*510*0.001*0.85</f>
        <v>1362.924</v>
      </c>
      <c r="E3" s="12">
        <f>D3*30*0.001</f>
        <v>40.88772</v>
      </c>
      <c r="F3" s="12">
        <f>D3*1*0.001</f>
        <v>1.362924</v>
      </c>
      <c r="G3" s="12">
        <f>D3*0.2*0.001</f>
        <v>0.2725848</v>
      </c>
      <c r="H3" s="12">
        <f>D3*0.04*0.001</f>
        <v>0.054516959999999996</v>
      </c>
      <c r="I3" s="12">
        <f>D3*0.15*0.001</f>
        <v>0.20443859999999997</v>
      </c>
      <c r="J3" s="12">
        <f>D3*0.015*0.001</f>
        <v>0.020443859999999998</v>
      </c>
      <c r="K3" s="12">
        <f>D3*70*0.001</f>
        <v>95.40468</v>
      </c>
      <c r="L3" s="12">
        <f>D3*0.6*0.001</f>
        <v>0.8177543999999999</v>
      </c>
      <c r="M3" s="13">
        <f>SUM(E3:L3)</f>
        <v>139.02506262000003</v>
      </c>
      <c r="N3" s="14"/>
      <c r="O3" s="10"/>
    </row>
    <row r="4" spans="1:15" ht="16.5" thickBot="1">
      <c r="A4" s="15"/>
      <c r="B4" s="16" t="s">
        <v>18</v>
      </c>
      <c r="C4" s="17">
        <v>0</v>
      </c>
      <c r="D4" s="18">
        <f>C4*510*0.001*0.6</f>
        <v>0</v>
      </c>
      <c r="E4" s="18">
        <f>D4*40*0.001</f>
        <v>0</v>
      </c>
      <c r="F4" s="18">
        <f>D4*1.5*0.001</f>
        <v>0</v>
      </c>
      <c r="G4" s="18">
        <f>D4*0.2*0.001</f>
        <v>0</v>
      </c>
      <c r="H4" s="18">
        <f>D4*0.03*0.001</f>
        <v>0</v>
      </c>
      <c r="I4" s="18">
        <f>D4*0.22*0.001</f>
        <v>0</v>
      </c>
      <c r="J4" s="18">
        <f>D4*0.02*0.001</f>
        <v>0</v>
      </c>
      <c r="K4" s="18">
        <f>D4*45*0.001</f>
        <v>0</v>
      </c>
      <c r="L4" s="18">
        <f>D4*1*0.001</f>
        <v>0</v>
      </c>
      <c r="M4" s="19">
        <f>SUM(E4:L4)</f>
        <v>0</v>
      </c>
      <c r="N4" s="20"/>
      <c r="O4" s="15"/>
    </row>
    <row r="5" spans="1:15" ht="15.75">
      <c r="A5" s="3" t="s">
        <v>42</v>
      </c>
      <c r="B5" s="4" t="s">
        <v>16</v>
      </c>
      <c r="C5" s="21">
        <v>4490</v>
      </c>
      <c r="D5" s="6">
        <f>C5*510*0.001*0.95</f>
        <v>2175.405</v>
      </c>
      <c r="E5" s="7">
        <f>D5*10*0.001</f>
        <v>21.754050000000003</v>
      </c>
      <c r="F5" s="7">
        <f>D5*0.8*0.001</f>
        <v>1.7403240000000004</v>
      </c>
      <c r="G5" s="7">
        <f>D5*0.1*0.001</f>
        <v>0.21754050000000005</v>
      </c>
      <c r="H5" s="7">
        <f>D5*0.01*0.001</f>
        <v>0.021754050000000004</v>
      </c>
      <c r="I5" s="7">
        <f>D5*0.1*0.001</f>
        <v>0.21754050000000005</v>
      </c>
      <c r="J5" s="7">
        <f>D5*0.01*0.001</f>
        <v>0.021754050000000004</v>
      </c>
      <c r="K5" s="7">
        <f>D5*5*0.001</f>
        <v>10.877025000000001</v>
      </c>
      <c r="L5" s="7">
        <f>D5*0*0.001</f>
        <v>0</v>
      </c>
      <c r="M5" s="8">
        <f>SUM(E5:L5)</f>
        <v>34.8499881</v>
      </c>
      <c r="N5" s="9">
        <f>SUM(M5:M7)</f>
        <v>524.798364</v>
      </c>
      <c r="O5" s="3">
        <f>IF(N5&lt;500,1,IF(N5&lt;1000,2,IF(N5&lt;1500,3,IF(N5&lt;2000,4,5))))</f>
        <v>2</v>
      </c>
    </row>
    <row r="6" spans="1:15" ht="15.75">
      <c r="A6" s="10"/>
      <c r="B6" s="11" t="s">
        <v>17</v>
      </c>
      <c r="C6" s="21">
        <v>11080</v>
      </c>
      <c r="D6" s="6">
        <f>C6*510*0.001*0.85</f>
        <v>4803.18</v>
      </c>
      <c r="E6" s="12">
        <f>D6*30*0.001</f>
        <v>144.0954</v>
      </c>
      <c r="F6" s="12">
        <f>D6*1*0.001</f>
        <v>4.80318</v>
      </c>
      <c r="G6" s="12">
        <f>D6*0.2*0.001</f>
        <v>0.960636</v>
      </c>
      <c r="H6" s="12">
        <f>D6*0.04*0.001</f>
        <v>0.19212720000000003</v>
      </c>
      <c r="I6" s="12">
        <f>D6*0.15*0.001</f>
        <v>0.720477</v>
      </c>
      <c r="J6" s="12">
        <f>D6*0.015*0.001</f>
        <v>0.0720477</v>
      </c>
      <c r="K6" s="12">
        <f>D6*70*0.001</f>
        <v>336.22260000000006</v>
      </c>
      <c r="L6" s="12">
        <f>D6*0.6*0.001</f>
        <v>2.881908</v>
      </c>
      <c r="M6" s="13">
        <f aca="true" t="shared" si="0" ref="M6:M19">SUM(E6:L6)</f>
        <v>489.94837590000003</v>
      </c>
      <c r="N6" s="14"/>
      <c r="O6" s="10"/>
    </row>
    <row r="7" spans="1:15" ht="16.5" thickBot="1">
      <c r="A7" s="15"/>
      <c r="B7" s="16" t="s">
        <v>18</v>
      </c>
      <c r="C7" s="22">
        <v>0</v>
      </c>
      <c r="D7" s="18">
        <f>C7*510*0.001*0.6</f>
        <v>0</v>
      </c>
      <c r="E7" s="18">
        <f>D7*40*0.001</f>
        <v>0</v>
      </c>
      <c r="F7" s="18">
        <f>D7*1.5*0.001</f>
        <v>0</v>
      </c>
      <c r="G7" s="18">
        <f>D7*0.2*0.001</f>
        <v>0</v>
      </c>
      <c r="H7" s="18">
        <f>D7*0.03*0.001</f>
        <v>0</v>
      </c>
      <c r="I7" s="18">
        <f>D7*0.22*0.001</f>
        <v>0</v>
      </c>
      <c r="J7" s="18">
        <f>D7*0.02*0.001</f>
        <v>0</v>
      </c>
      <c r="K7" s="18">
        <f>D7*45*0.001</f>
        <v>0</v>
      </c>
      <c r="L7" s="18">
        <f>D7*1*0.001</f>
        <v>0</v>
      </c>
      <c r="M7" s="19">
        <f t="shared" si="0"/>
        <v>0</v>
      </c>
      <c r="N7" s="20"/>
      <c r="O7" s="10"/>
    </row>
    <row r="8" spans="1:15" ht="15.75">
      <c r="A8" s="3" t="s">
        <v>43</v>
      </c>
      <c r="B8" s="4" t="s">
        <v>16</v>
      </c>
      <c r="C8" s="21">
        <v>306.9</v>
      </c>
      <c r="D8" s="6">
        <f>C8*510*0.001*0.95</f>
        <v>148.69305</v>
      </c>
      <c r="E8" s="7">
        <f>D8*10*0.001</f>
        <v>1.4869305</v>
      </c>
      <c r="F8" s="7">
        <f>D8*0.8*0.001</f>
        <v>0.11895444000000001</v>
      </c>
      <c r="G8" s="7">
        <f>D8*0.1*0.001</f>
        <v>0.014869305000000001</v>
      </c>
      <c r="H8" s="7">
        <f>D8*0.01*0.001</f>
        <v>0.0014869305</v>
      </c>
      <c r="I8" s="7">
        <f>D8*0.1*0.001</f>
        <v>0.014869305000000001</v>
      </c>
      <c r="J8" s="7">
        <f>D8*0.01*0.001</f>
        <v>0.0014869305</v>
      </c>
      <c r="K8" s="7">
        <f>D8*5*0.001</f>
        <v>0.74346525</v>
      </c>
      <c r="L8" s="7">
        <f>D8*0*0.001</f>
        <v>0</v>
      </c>
      <c r="M8" s="8">
        <f t="shared" si="0"/>
        <v>2.382062661</v>
      </c>
      <c r="N8" s="9">
        <f>SUM(M8:M10)</f>
        <v>103.46707956600002</v>
      </c>
      <c r="O8" s="3">
        <f>IF(N8&lt;500,1,IF(N8&lt;1000,2,IF(N8&lt;1500,3,IF(N8&lt;2000,4,5))))</f>
        <v>1</v>
      </c>
    </row>
    <row r="9" spans="1:15" ht="15.75">
      <c r="A9" s="10"/>
      <c r="B9" s="11" t="s">
        <v>17</v>
      </c>
      <c r="C9" s="21">
        <v>2286</v>
      </c>
      <c r="D9" s="6">
        <f>C9*510*0.001*0.85</f>
        <v>990.9810000000001</v>
      </c>
      <c r="E9" s="12">
        <f>D9*30*0.001</f>
        <v>29.729430000000004</v>
      </c>
      <c r="F9" s="12">
        <f>D9*1*0.001</f>
        <v>0.9909810000000001</v>
      </c>
      <c r="G9" s="12">
        <f>D9*0.2*0.001</f>
        <v>0.19819620000000004</v>
      </c>
      <c r="H9" s="12">
        <f>D9*0.04*0.001</f>
        <v>0.039639240000000006</v>
      </c>
      <c r="I9" s="12">
        <f>D9*0.15*0.001</f>
        <v>0.14864715</v>
      </c>
      <c r="J9" s="12">
        <f>D9*0.015*0.001</f>
        <v>0.014864715</v>
      </c>
      <c r="K9" s="12">
        <f>D9*70*0.001</f>
        <v>69.36867000000001</v>
      </c>
      <c r="L9" s="12">
        <f>D9*0.6*0.001</f>
        <v>0.5945886</v>
      </c>
      <c r="M9" s="13">
        <f t="shared" si="0"/>
        <v>101.08501690500002</v>
      </c>
      <c r="N9" s="14"/>
      <c r="O9" s="10"/>
    </row>
    <row r="10" spans="1:15" ht="16.5" thickBot="1">
      <c r="A10" s="15"/>
      <c r="B10" s="16" t="s">
        <v>18</v>
      </c>
      <c r="C10" s="22">
        <v>0</v>
      </c>
      <c r="D10" s="18">
        <f>C10*510*0.001*0.6</f>
        <v>0</v>
      </c>
      <c r="E10" s="18">
        <f>D10*40*0.001</f>
        <v>0</v>
      </c>
      <c r="F10" s="18">
        <f>D10*1.5*0.001</f>
        <v>0</v>
      </c>
      <c r="G10" s="18">
        <f>D10*0.2*0.001</f>
        <v>0</v>
      </c>
      <c r="H10" s="18">
        <f>D10*0.03*0.001</f>
        <v>0</v>
      </c>
      <c r="I10" s="18">
        <f>D10*0.22*0.001</f>
        <v>0</v>
      </c>
      <c r="J10" s="18">
        <f>D10*0.02*0.001</f>
        <v>0</v>
      </c>
      <c r="K10" s="18">
        <f>D10*45*0.001</f>
        <v>0</v>
      </c>
      <c r="L10" s="18">
        <f>D10*1*0.001</f>
        <v>0</v>
      </c>
      <c r="M10" s="19">
        <f t="shared" si="0"/>
        <v>0</v>
      </c>
      <c r="N10" s="20"/>
      <c r="O10" s="10"/>
    </row>
    <row r="11" spans="1:15" ht="15.75">
      <c r="A11" s="3" t="s">
        <v>44</v>
      </c>
      <c r="B11" s="4" t="s">
        <v>16</v>
      </c>
      <c r="C11" s="21">
        <v>0</v>
      </c>
      <c r="D11" s="6">
        <f>C11*510*0.001*0.95</f>
        <v>0</v>
      </c>
      <c r="E11" s="7">
        <f>D11*10*0.001</f>
        <v>0</v>
      </c>
      <c r="F11" s="7">
        <f>D11*0.8*0.001</f>
        <v>0</v>
      </c>
      <c r="G11" s="7">
        <f>D11*0.1*0.001</f>
        <v>0</v>
      </c>
      <c r="H11" s="7">
        <f>D11*0.01*0.001</f>
        <v>0</v>
      </c>
      <c r="I11" s="7">
        <f>D11*0.1*0.001</f>
        <v>0</v>
      </c>
      <c r="J11" s="7">
        <f>D11*0.01*0.001</f>
        <v>0</v>
      </c>
      <c r="K11" s="7">
        <f>D11*5*0.001</f>
        <v>0</v>
      </c>
      <c r="L11" s="7">
        <f>D11*0*0.001</f>
        <v>0</v>
      </c>
      <c r="M11" s="8">
        <f t="shared" si="0"/>
        <v>0</v>
      </c>
      <c r="N11" s="9">
        <f>SUM(M11:M13)</f>
        <v>48.46420758000001</v>
      </c>
      <c r="O11" s="3">
        <f>IF(N11&lt;500,1,IF(N11&lt;1000,2,IF(N11&lt;1500,3,IF(N11&lt;2000,4,5))))</f>
        <v>1</v>
      </c>
    </row>
    <row r="12" spans="1:15" ht="15.75">
      <c r="A12" s="10"/>
      <c r="B12" s="11" t="s">
        <v>17</v>
      </c>
      <c r="C12" s="21">
        <v>1096</v>
      </c>
      <c r="D12" s="6">
        <f>C12*510*0.001*0.85</f>
        <v>475.11600000000004</v>
      </c>
      <c r="E12" s="12">
        <f>D12*30*0.001</f>
        <v>14.253480000000001</v>
      </c>
      <c r="F12" s="12">
        <f>D12*1*0.001</f>
        <v>0.47511600000000004</v>
      </c>
      <c r="G12" s="12">
        <f>D12*0.2*0.001</f>
        <v>0.09502320000000002</v>
      </c>
      <c r="H12" s="12">
        <f>D12*0.04*0.001</f>
        <v>0.019004640000000003</v>
      </c>
      <c r="I12" s="12">
        <f>D12*0.15*0.001</f>
        <v>0.07126740000000001</v>
      </c>
      <c r="J12" s="12">
        <f>D12*0.015*0.001</f>
        <v>0.007126740000000001</v>
      </c>
      <c r="K12" s="12">
        <f>D12*70*0.001</f>
        <v>33.258120000000005</v>
      </c>
      <c r="L12" s="12">
        <f>D12*0.6*0.001</f>
        <v>0.28506960000000003</v>
      </c>
      <c r="M12" s="13">
        <f t="shared" si="0"/>
        <v>48.46420758000001</v>
      </c>
      <c r="N12" s="14"/>
      <c r="O12" s="10"/>
    </row>
    <row r="13" spans="1:15" ht="16.5" thickBot="1">
      <c r="A13" s="15"/>
      <c r="B13" s="16" t="s">
        <v>18</v>
      </c>
      <c r="C13" s="22">
        <v>0</v>
      </c>
      <c r="D13" s="18">
        <f>C13*510*0.001*0.6</f>
        <v>0</v>
      </c>
      <c r="E13" s="18">
        <f>D13*40*0.001</f>
        <v>0</v>
      </c>
      <c r="F13" s="18">
        <f>D13*1.5*0.001</f>
        <v>0</v>
      </c>
      <c r="G13" s="18">
        <f>D13*0.2*0.001</f>
        <v>0</v>
      </c>
      <c r="H13" s="18">
        <f>D13*0.03*0.001</f>
        <v>0</v>
      </c>
      <c r="I13" s="18">
        <f>D13*0.22*0.001</f>
        <v>0</v>
      </c>
      <c r="J13" s="18">
        <f>D13*0.02*0.001</f>
        <v>0</v>
      </c>
      <c r="K13" s="18">
        <f>D13*45*0.001</f>
        <v>0</v>
      </c>
      <c r="L13" s="18">
        <f>D13*1*0.001</f>
        <v>0</v>
      </c>
      <c r="M13" s="19">
        <f t="shared" si="0"/>
        <v>0</v>
      </c>
      <c r="N13" s="20"/>
      <c r="O13" s="10"/>
    </row>
    <row r="14" spans="1:15" ht="15.75">
      <c r="A14" s="3" t="s">
        <v>45</v>
      </c>
      <c r="B14" s="4" t="s">
        <v>16</v>
      </c>
      <c r="C14" s="21">
        <v>1794</v>
      </c>
      <c r="D14" s="6">
        <f>C14*510*0.001*0.95</f>
        <v>869.193</v>
      </c>
      <c r="E14" s="7">
        <f>D14*10*0.001</f>
        <v>8.691930000000001</v>
      </c>
      <c r="F14" s="7">
        <f>D14*0.8*0.001</f>
        <v>0.6953544</v>
      </c>
      <c r="G14" s="7">
        <f>D14*0.1*0.001</f>
        <v>0.0869193</v>
      </c>
      <c r="H14" s="7">
        <f>D14*0.01*0.001</f>
        <v>0.008691929999999999</v>
      </c>
      <c r="I14" s="7">
        <f>D14*0.1*0.001</f>
        <v>0.0869193</v>
      </c>
      <c r="J14" s="7">
        <f>D14*0.01*0.001</f>
        <v>0.008691929999999999</v>
      </c>
      <c r="K14" s="7">
        <f>D14*5*0.001</f>
        <v>4.3459650000000005</v>
      </c>
      <c r="L14" s="7">
        <f>D14*0*0.001</f>
        <v>0</v>
      </c>
      <c r="M14" s="8">
        <f t="shared" si="0"/>
        <v>13.92447186</v>
      </c>
      <c r="N14" s="9">
        <f>SUM(M14:M16)</f>
        <v>182.79747254250003</v>
      </c>
      <c r="O14" s="3">
        <f>IF(N14&lt;500,1,IF(N14&lt;1000,2,IF(N14&lt;1500,3,IF(N14&lt;2000,4,5))))</f>
        <v>1</v>
      </c>
    </row>
    <row r="15" spans="1:15" ht="15.75">
      <c r="A15" s="10"/>
      <c r="B15" s="11" t="s">
        <v>17</v>
      </c>
      <c r="C15" s="21">
        <v>3819</v>
      </c>
      <c r="D15" s="6">
        <f>C15*510*0.001*0.85</f>
        <v>1655.5365</v>
      </c>
      <c r="E15" s="12">
        <f>D15*30*0.001</f>
        <v>49.666095000000006</v>
      </c>
      <c r="F15" s="12">
        <f>D15*1*0.001</f>
        <v>1.6555365</v>
      </c>
      <c r="G15" s="12">
        <f>D15*0.2*0.001</f>
        <v>0.3311073</v>
      </c>
      <c r="H15" s="12">
        <f>D15*0.04*0.001</f>
        <v>0.06622146</v>
      </c>
      <c r="I15" s="12">
        <f>D15*0.15*0.001</f>
        <v>0.248330475</v>
      </c>
      <c r="J15" s="12">
        <f>D15*0.015*0.001</f>
        <v>0.0248330475</v>
      </c>
      <c r="K15" s="12">
        <f>D15*70*0.001</f>
        <v>115.88755499999999</v>
      </c>
      <c r="L15" s="12">
        <f>D15*0.6*0.001</f>
        <v>0.9933219</v>
      </c>
      <c r="M15" s="13">
        <f t="shared" si="0"/>
        <v>168.87300068250002</v>
      </c>
      <c r="N15" s="14"/>
      <c r="O15" s="10"/>
    </row>
    <row r="16" spans="1:15" ht="16.5" thickBot="1">
      <c r="A16" s="15"/>
      <c r="B16" s="16" t="s">
        <v>18</v>
      </c>
      <c r="C16" s="22">
        <v>0</v>
      </c>
      <c r="D16" s="18">
        <f>C16*510*0.001*0.6</f>
        <v>0</v>
      </c>
      <c r="E16" s="18">
        <f>D16*40*0.001</f>
        <v>0</v>
      </c>
      <c r="F16" s="18">
        <f>D16*1.5*0.001</f>
        <v>0</v>
      </c>
      <c r="G16" s="18">
        <f>D16*0.2*0.001</f>
        <v>0</v>
      </c>
      <c r="H16" s="18">
        <f>D16*0.03*0.001</f>
        <v>0</v>
      </c>
      <c r="I16" s="18">
        <f>D16*0.22*0.001</f>
        <v>0</v>
      </c>
      <c r="J16" s="18">
        <f>D16*0.02*0.001</f>
        <v>0</v>
      </c>
      <c r="K16" s="18">
        <f>D16*45*0.001</f>
        <v>0</v>
      </c>
      <c r="L16" s="18">
        <f>D16*1*0.001</f>
        <v>0</v>
      </c>
      <c r="M16" s="19">
        <f t="shared" si="0"/>
        <v>0</v>
      </c>
      <c r="N16" s="20"/>
      <c r="O16" s="10"/>
    </row>
    <row r="17" spans="1:15" ht="15.75">
      <c r="A17" s="3" t="s">
        <v>46</v>
      </c>
      <c r="B17" s="4" t="s">
        <v>16</v>
      </c>
      <c r="C17" s="21">
        <v>5195</v>
      </c>
      <c r="D17" s="6">
        <f>C17*510*0.001*0.95</f>
        <v>2516.9775</v>
      </c>
      <c r="E17" s="7">
        <f>D17*10*0.001</f>
        <v>25.169775</v>
      </c>
      <c r="F17" s="7">
        <f>D17*0.8*0.001</f>
        <v>2.013582</v>
      </c>
      <c r="G17" s="7">
        <f>D17*0.1*0.001</f>
        <v>0.25169775</v>
      </c>
      <c r="H17" s="7">
        <f>D17*0.01*0.001</f>
        <v>0.025169775000000002</v>
      </c>
      <c r="I17" s="7">
        <f>D17*0.1*0.001</f>
        <v>0.25169775</v>
      </c>
      <c r="J17" s="7">
        <f>D17*0.01*0.001</f>
        <v>0.025169775000000002</v>
      </c>
      <c r="K17" s="7">
        <f>D17*5*0.001</f>
        <v>12.5848875</v>
      </c>
      <c r="L17" s="7">
        <f>D17*0*0.001</f>
        <v>0</v>
      </c>
      <c r="M17" s="8">
        <f t="shared" si="0"/>
        <v>40.32197955</v>
      </c>
      <c r="N17" s="9">
        <f>SUM(M17:M19)</f>
        <v>540.8829556499999</v>
      </c>
      <c r="O17" s="3">
        <f>IF(N17&lt;500,1,IF(N17&lt;1000,2,IF(N17&lt;1500,3,IF(N17&lt;2000,4,5))))</f>
        <v>2</v>
      </c>
    </row>
    <row r="18" spans="1:15" ht="15.75">
      <c r="A18" s="10"/>
      <c r="B18" s="11" t="s">
        <v>17</v>
      </c>
      <c r="C18" s="21">
        <v>11320</v>
      </c>
      <c r="D18" s="6">
        <f>C18*510*0.001*0.85</f>
        <v>4907.219999999999</v>
      </c>
      <c r="E18" s="12">
        <f>D18*30*0.001</f>
        <v>147.21659999999997</v>
      </c>
      <c r="F18" s="12">
        <f>D18*1*0.001</f>
        <v>4.90722</v>
      </c>
      <c r="G18" s="12">
        <f>D18*0.2*0.001</f>
        <v>0.981444</v>
      </c>
      <c r="H18" s="12">
        <f>D18*0.04*0.001</f>
        <v>0.19628879999999999</v>
      </c>
      <c r="I18" s="12">
        <f>D18*0.15*0.001</f>
        <v>0.7360829999999998</v>
      </c>
      <c r="J18" s="12">
        <f>D18*0.015*0.001</f>
        <v>0.07360829999999999</v>
      </c>
      <c r="K18" s="12">
        <f>D18*70*0.001</f>
        <v>343.50539999999995</v>
      </c>
      <c r="L18" s="12">
        <f>D18*0.6*0.001</f>
        <v>2.9443319999999993</v>
      </c>
      <c r="M18" s="13">
        <f t="shared" si="0"/>
        <v>500.5609760999999</v>
      </c>
      <c r="N18" s="14"/>
      <c r="O18" s="10"/>
    </row>
    <row r="19" spans="1:15" ht="16.5" thickBot="1">
      <c r="A19" s="15"/>
      <c r="B19" s="16" t="s">
        <v>18</v>
      </c>
      <c r="C19" s="22">
        <v>0</v>
      </c>
      <c r="D19" s="18">
        <f>C19*510*0.001*0.6</f>
        <v>0</v>
      </c>
      <c r="E19" s="18">
        <f>D19*40*0.001</f>
        <v>0</v>
      </c>
      <c r="F19" s="18">
        <f>D19*1.5*0.001</f>
        <v>0</v>
      </c>
      <c r="G19" s="18">
        <f>D19*0.2*0.001</f>
        <v>0</v>
      </c>
      <c r="H19" s="18">
        <f>D19*0.03*0.001</f>
        <v>0</v>
      </c>
      <c r="I19" s="18">
        <f>D19*0.22*0.001</f>
        <v>0</v>
      </c>
      <c r="J19" s="18">
        <f>D19*0.02*0.001</f>
        <v>0</v>
      </c>
      <c r="K19" s="18">
        <f>D19*45*0.001</f>
        <v>0</v>
      </c>
      <c r="L19" s="18">
        <f>D19*1*0.001</f>
        <v>0</v>
      </c>
      <c r="M19" s="19">
        <f t="shared" si="0"/>
        <v>0</v>
      </c>
      <c r="N19" s="20"/>
      <c r="O19" s="15"/>
    </row>
    <row r="20" spans="1:15" ht="15.75">
      <c r="A20" s="3" t="s">
        <v>47</v>
      </c>
      <c r="B20" s="4" t="s">
        <v>16</v>
      </c>
      <c r="C20" s="21">
        <v>19400</v>
      </c>
      <c r="D20" s="6">
        <f>C20*510*0.001*0.95</f>
        <v>9399.3</v>
      </c>
      <c r="E20" s="7">
        <f>D20*10*0.001</f>
        <v>93.993</v>
      </c>
      <c r="F20" s="7">
        <f>D20*0.8*0.001</f>
        <v>7.5194399999999995</v>
      </c>
      <c r="G20" s="7">
        <f>D20*0.1*0.001</f>
        <v>0.9399299999999999</v>
      </c>
      <c r="H20" s="7">
        <f>D20*0.01*0.001</f>
        <v>0.093993</v>
      </c>
      <c r="I20" s="7">
        <f>D20*0.1*0.001</f>
        <v>0.9399299999999999</v>
      </c>
      <c r="J20" s="7">
        <f>D20*0.01*0.001</f>
        <v>0.093993</v>
      </c>
      <c r="K20" s="7">
        <f>D20*5*0.001</f>
        <v>46.9965</v>
      </c>
      <c r="L20" s="7">
        <f>D20*0*0.001</f>
        <v>0</v>
      </c>
      <c r="M20" s="8">
        <f>SUM(E20:L20)</f>
        <v>150.576786</v>
      </c>
      <c r="N20" s="9">
        <f>SUM(M20:M22)</f>
        <v>2034.50698125</v>
      </c>
      <c r="O20" s="3">
        <f>IF(N20&lt;500,1,IF(N20&lt;1000,2,IF(N20&lt;1500,3,IF(N20&lt;2000,4,5))))</f>
        <v>5</v>
      </c>
    </row>
    <row r="21" spans="1:15" ht="15.75">
      <c r="A21" s="10"/>
      <c r="B21" s="11" t="s">
        <v>17</v>
      </c>
      <c r="C21" s="21">
        <v>42300</v>
      </c>
      <c r="D21" s="6">
        <f>C21*510*0.001*0.85</f>
        <v>18337.05</v>
      </c>
      <c r="E21" s="12">
        <f>D21*30*0.001</f>
        <v>550.1115</v>
      </c>
      <c r="F21" s="12">
        <f>D21*1*0.001</f>
        <v>18.33705</v>
      </c>
      <c r="G21" s="12">
        <f>D21*0.2*0.001</f>
        <v>3.66741</v>
      </c>
      <c r="H21" s="12">
        <f>D21*0.04*0.001</f>
        <v>0.733482</v>
      </c>
      <c r="I21" s="12">
        <f>D21*0.15*0.001</f>
        <v>2.7505574999999998</v>
      </c>
      <c r="J21" s="12">
        <f>D21*0.015*0.001</f>
        <v>0.27505575</v>
      </c>
      <c r="K21" s="12">
        <f>D21*70*0.001</f>
        <v>1283.5935</v>
      </c>
      <c r="L21" s="12">
        <f>D21*0.6*0.001</f>
        <v>11.002229999999999</v>
      </c>
      <c r="M21" s="13">
        <f>SUM(E21:L21)</f>
        <v>1870.47078525</v>
      </c>
      <c r="N21" s="14"/>
      <c r="O21" s="10"/>
    </row>
    <row r="22" spans="1:15" ht="16.5" thickBot="1">
      <c r="A22" s="15"/>
      <c r="B22" s="16" t="s">
        <v>18</v>
      </c>
      <c r="C22" s="22">
        <v>500</v>
      </c>
      <c r="D22" s="18">
        <f>C22*510*0.001*0.6</f>
        <v>153</v>
      </c>
      <c r="E22" s="18">
        <f>D22*40*0.001</f>
        <v>6.12</v>
      </c>
      <c r="F22" s="18">
        <f>D22*1.5*0.001</f>
        <v>0.2295</v>
      </c>
      <c r="G22" s="18">
        <f>D22*0.2*0.001</f>
        <v>0.030600000000000002</v>
      </c>
      <c r="H22" s="18">
        <f>D22*0.03*0.001</f>
        <v>0.00459</v>
      </c>
      <c r="I22" s="18">
        <f>D22*0.22*0.001</f>
        <v>0.03366</v>
      </c>
      <c r="J22" s="18">
        <f>D22*0.02*0.001</f>
        <v>0.0030600000000000002</v>
      </c>
      <c r="K22" s="18">
        <f>D22*45*0.001</f>
        <v>6.885</v>
      </c>
      <c r="L22" s="18">
        <f>D22*1*0.001</f>
        <v>0.153</v>
      </c>
      <c r="M22" s="19">
        <f>SUM(E22:L22)</f>
        <v>13.45941</v>
      </c>
      <c r="N22" s="20"/>
      <c r="O22" s="15"/>
    </row>
  </sheetData>
  <mergeCells count="21">
    <mergeCell ref="A20:A22"/>
    <mergeCell ref="N20:N22"/>
    <mergeCell ref="O20:O22"/>
    <mergeCell ref="A14:A16"/>
    <mergeCell ref="N14:N16"/>
    <mergeCell ref="O14:O16"/>
    <mergeCell ref="A17:A19"/>
    <mergeCell ref="N17:N19"/>
    <mergeCell ref="O17:O19"/>
    <mergeCell ref="A8:A10"/>
    <mergeCell ref="N8:N10"/>
    <mergeCell ref="O8:O10"/>
    <mergeCell ref="A11:A13"/>
    <mergeCell ref="N11:N13"/>
    <mergeCell ref="O11:O13"/>
    <mergeCell ref="A2:A4"/>
    <mergeCell ref="N2:N4"/>
    <mergeCell ref="O2:O4"/>
    <mergeCell ref="A5:A7"/>
    <mergeCell ref="N5:N7"/>
    <mergeCell ref="O5:O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="50" zoomScaleNormal="50" workbookViewId="0" topLeftCell="A1">
      <selection activeCell="C47" sqref="C47"/>
    </sheetView>
  </sheetViews>
  <sheetFormatPr defaultColWidth="9.140625" defaultRowHeight="12.75"/>
  <cols>
    <col min="1" max="1" width="13.57421875" style="0" bestFit="1" customWidth="1"/>
    <col min="2" max="3" width="17.8515625" style="0" bestFit="1" customWidth="1"/>
    <col min="4" max="4" width="14.7109375" style="0" bestFit="1" customWidth="1"/>
    <col min="5" max="5" width="19.8515625" style="0" bestFit="1" customWidth="1"/>
    <col min="6" max="7" width="15.28125" style="0" bestFit="1" customWidth="1"/>
    <col min="8" max="8" width="17.00390625" style="0" bestFit="1" customWidth="1"/>
    <col min="9" max="9" width="16.7109375" style="0" bestFit="1" customWidth="1"/>
    <col min="10" max="11" width="17.00390625" style="0" bestFit="1" customWidth="1"/>
    <col min="12" max="12" width="18.7109375" style="0" bestFit="1" customWidth="1"/>
    <col min="13" max="13" width="22.421875" style="0" bestFit="1" customWidth="1"/>
    <col min="14" max="14" width="19.57421875" style="0" bestFit="1" customWidth="1"/>
    <col min="15" max="15" width="18.421875" style="0" bestFit="1" customWidth="1"/>
  </cols>
  <sheetData>
    <row r="1" spans="1:15" ht="56.25" customHeight="1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</row>
    <row r="2" spans="1:15" ht="15.75">
      <c r="A2" s="3" t="s">
        <v>48</v>
      </c>
      <c r="B2" s="4" t="s">
        <v>16</v>
      </c>
      <c r="C2" s="5">
        <v>29020</v>
      </c>
      <c r="D2" s="6">
        <f>C2*510*0.001*0.95</f>
        <v>14060.19</v>
      </c>
      <c r="E2" s="7">
        <f>D2*10*0.001</f>
        <v>140.6019</v>
      </c>
      <c r="F2" s="7">
        <f>D2*0.8*0.001</f>
        <v>11.248152000000003</v>
      </c>
      <c r="G2" s="7">
        <f>D2*0.1*0.001</f>
        <v>1.4060190000000004</v>
      </c>
      <c r="H2" s="7">
        <f>D2*0.01*0.001</f>
        <v>0.1406019</v>
      </c>
      <c r="I2" s="7">
        <f>D2*0.1*0.001</f>
        <v>1.4060190000000004</v>
      </c>
      <c r="J2" s="7">
        <f>D2*0.01*0.001</f>
        <v>0.1406019</v>
      </c>
      <c r="K2" s="7">
        <f>D2*5*0.001</f>
        <v>70.30095</v>
      </c>
      <c r="L2" s="7">
        <f>D2*0*0.001</f>
        <v>0</v>
      </c>
      <c r="M2" s="8">
        <f aca="true" t="shared" si="0" ref="M2:M7">SUM(E2:L2)</f>
        <v>225.2442438</v>
      </c>
      <c r="N2" s="9">
        <f>SUM(M2:M4)</f>
        <v>3625.1307819750004</v>
      </c>
      <c r="O2" s="3">
        <f>IF(N2&lt;500,1,IF(N2&lt;1000,2,IF(N2&lt;1500,3,IF(N2&lt;2000,4,5))))</f>
        <v>5</v>
      </c>
    </row>
    <row r="3" spans="1:15" ht="15.75">
      <c r="A3" s="10"/>
      <c r="B3" s="11" t="s">
        <v>17</v>
      </c>
      <c r="C3" s="5">
        <v>70690</v>
      </c>
      <c r="D3" s="6">
        <f>C3*510*0.001*0.85</f>
        <v>30644.115</v>
      </c>
      <c r="E3" s="12">
        <f>D3*30*0.001</f>
        <v>919.3234500000001</v>
      </c>
      <c r="F3" s="12">
        <f>D3*1*0.001</f>
        <v>30.644115000000003</v>
      </c>
      <c r="G3" s="12">
        <f>D3*0.2*0.001</f>
        <v>6.128823000000001</v>
      </c>
      <c r="H3" s="12">
        <f>D3*0.04*0.001</f>
        <v>1.2257646000000002</v>
      </c>
      <c r="I3" s="12">
        <f>D3*0.15*0.001</f>
        <v>4.59661725</v>
      </c>
      <c r="J3" s="12">
        <f>D3*0.015*0.001</f>
        <v>0.459661725</v>
      </c>
      <c r="K3" s="12">
        <f>D3*70*0.001</f>
        <v>2145.0880500000003</v>
      </c>
      <c r="L3" s="12">
        <f>D3*0.6*0.001</f>
        <v>18.386469</v>
      </c>
      <c r="M3" s="13">
        <f t="shared" si="0"/>
        <v>3125.8529505750007</v>
      </c>
      <c r="N3" s="14"/>
      <c r="O3" s="10"/>
    </row>
    <row r="4" spans="1:15" ht="16.5" thickBot="1">
      <c r="A4" s="15"/>
      <c r="B4" s="16" t="s">
        <v>18</v>
      </c>
      <c r="C4" s="17">
        <v>10180</v>
      </c>
      <c r="D4" s="18">
        <f>C4*510*0.001*0.6</f>
        <v>3115.08</v>
      </c>
      <c r="E4" s="18">
        <f>D4*40*0.001</f>
        <v>124.6032</v>
      </c>
      <c r="F4" s="18">
        <f>D4*1.5*0.001</f>
        <v>4.67262</v>
      </c>
      <c r="G4" s="18">
        <f>D4*0.2*0.001</f>
        <v>0.6230160000000001</v>
      </c>
      <c r="H4" s="18">
        <f>D4*0.03*0.001</f>
        <v>0.0934524</v>
      </c>
      <c r="I4" s="18">
        <f>D4*0.22*0.001</f>
        <v>0.6853176</v>
      </c>
      <c r="J4" s="18">
        <f>D4*0.02*0.001</f>
        <v>0.0623016</v>
      </c>
      <c r="K4" s="18">
        <f>D4*45*0.001</f>
        <v>140.17860000000002</v>
      </c>
      <c r="L4" s="18">
        <f>D4*1*0.001</f>
        <v>3.11508</v>
      </c>
      <c r="M4" s="19">
        <f t="shared" si="0"/>
        <v>274.0335876</v>
      </c>
      <c r="N4" s="20"/>
      <c r="O4" s="10"/>
    </row>
    <row r="5" spans="1:15" ht="15.75">
      <c r="A5" s="3" t="s">
        <v>49</v>
      </c>
      <c r="B5" s="4" t="s">
        <v>16</v>
      </c>
      <c r="C5" s="21">
        <v>408.2</v>
      </c>
      <c r="D5" s="6">
        <f>C5*510*0.001*0.95</f>
        <v>197.7729</v>
      </c>
      <c r="E5" s="7">
        <f>D5*10*0.001</f>
        <v>1.9777289999999998</v>
      </c>
      <c r="F5" s="7">
        <f>D5*0.8*0.001</f>
        <v>0.15821832</v>
      </c>
      <c r="G5" s="7">
        <f>D5*0.1*0.001</f>
        <v>0.01977729</v>
      </c>
      <c r="H5" s="7">
        <f>D5*0.01*0.001</f>
        <v>0.001977729</v>
      </c>
      <c r="I5" s="7">
        <f>D5*0.1*0.001</f>
        <v>0.01977729</v>
      </c>
      <c r="J5" s="7">
        <f>D5*0.01*0.001</f>
        <v>0.001977729</v>
      </c>
      <c r="K5" s="7">
        <f>D5*5*0.001</f>
        <v>0.9888644999999999</v>
      </c>
      <c r="L5" s="7">
        <f>D5*0*0.001</f>
        <v>0</v>
      </c>
      <c r="M5" s="8">
        <f t="shared" si="0"/>
        <v>3.1683218579999997</v>
      </c>
      <c r="N5" s="9">
        <f>SUM(M5:M7)</f>
        <v>365.72127619049996</v>
      </c>
      <c r="O5" s="3">
        <f>IF(N5&lt;500,1,IF(N5&lt;1000,2,IF(N5&lt;1500,3,IF(N5&lt;2000,4,5))))</f>
        <v>1</v>
      </c>
    </row>
    <row r="6" spans="1:15" ht="15.75">
      <c r="A6" s="10"/>
      <c r="B6" s="11" t="s">
        <v>17</v>
      </c>
      <c r="C6" s="21">
        <v>8199</v>
      </c>
      <c r="D6" s="6">
        <f>C6*510*0.001*0.85</f>
        <v>3554.2664999999997</v>
      </c>
      <c r="E6" s="12">
        <f>D6*30*0.001</f>
        <v>106.627995</v>
      </c>
      <c r="F6" s="12">
        <f>D6*1*0.001</f>
        <v>3.5542664999999998</v>
      </c>
      <c r="G6" s="12">
        <f>D6*0.2*0.001</f>
        <v>0.7108533</v>
      </c>
      <c r="H6" s="12">
        <f>D6*0.04*0.001</f>
        <v>0.14217066</v>
      </c>
      <c r="I6" s="12">
        <f>D6*0.15*0.001</f>
        <v>0.533139975</v>
      </c>
      <c r="J6" s="12">
        <f>D6*0.015*0.001</f>
        <v>0.053313997499999995</v>
      </c>
      <c r="K6" s="12">
        <f>D6*70*0.001</f>
        <v>248.79865499999997</v>
      </c>
      <c r="L6" s="12">
        <f>D6*0.6*0.001</f>
        <v>2.1325599</v>
      </c>
      <c r="M6" s="13">
        <f t="shared" si="0"/>
        <v>362.55295433249995</v>
      </c>
      <c r="N6" s="14"/>
      <c r="O6" s="10"/>
    </row>
    <row r="7" spans="1:15" ht="16.5" thickBot="1">
      <c r="A7" s="15"/>
      <c r="B7" s="16" t="s">
        <v>18</v>
      </c>
      <c r="C7" s="22">
        <v>0</v>
      </c>
      <c r="D7" s="18">
        <f>C7*510*0.001*0.6</f>
        <v>0</v>
      </c>
      <c r="E7" s="18">
        <f>D7*40*0.001</f>
        <v>0</v>
      </c>
      <c r="F7" s="18">
        <f>D7*1.5*0.001</f>
        <v>0</v>
      </c>
      <c r="G7" s="18">
        <f>D7*0.2*0.001</f>
        <v>0</v>
      </c>
      <c r="H7" s="18">
        <f>D7*0.03*0.001</f>
        <v>0</v>
      </c>
      <c r="I7" s="18">
        <f>D7*0.22*0.001</f>
        <v>0</v>
      </c>
      <c r="J7" s="18">
        <f>D7*0.02*0.001</f>
        <v>0</v>
      </c>
      <c r="K7" s="18">
        <f>D7*45*0.001</f>
        <v>0</v>
      </c>
      <c r="L7" s="18">
        <f>D7*1*0.001</f>
        <v>0</v>
      </c>
      <c r="M7" s="19">
        <f t="shared" si="0"/>
        <v>0</v>
      </c>
      <c r="N7" s="20"/>
      <c r="O7" s="15"/>
    </row>
    <row r="8" spans="1:15" ht="15.75">
      <c r="A8" s="3" t="s">
        <v>50</v>
      </c>
      <c r="B8" s="4" t="s">
        <v>16</v>
      </c>
      <c r="C8" s="21">
        <v>7200</v>
      </c>
      <c r="D8" s="6">
        <f>C8*510*0.001*0.95</f>
        <v>3488.3999999999996</v>
      </c>
      <c r="E8" s="7">
        <f>D8*10*0.001</f>
        <v>34.884</v>
      </c>
      <c r="F8" s="7">
        <f>D8*0.8*0.001</f>
        <v>2.79072</v>
      </c>
      <c r="G8" s="7">
        <f>D8*0.1*0.001</f>
        <v>0.34884</v>
      </c>
      <c r="H8" s="7">
        <f>D8*0.01*0.001</f>
        <v>0.034884</v>
      </c>
      <c r="I8" s="7">
        <f>D8*0.1*0.001</f>
        <v>0.34884</v>
      </c>
      <c r="J8" s="7">
        <f>D8*0.01*0.001</f>
        <v>0.034884</v>
      </c>
      <c r="K8" s="7">
        <f>D8*5*0.001</f>
        <v>17.442</v>
      </c>
      <c r="L8" s="7">
        <f>D8*0*0.001</f>
        <v>0</v>
      </c>
      <c r="M8" s="8">
        <f>SUM(E8:L8)</f>
        <v>55.884168</v>
      </c>
      <c r="N8" s="9">
        <f>SUM(M8:M10)</f>
        <v>796.0807515000001</v>
      </c>
      <c r="O8" s="3">
        <f>IF(N8&lt;500,1,IF(N8&lt;1000,2,IF(N8&lt;1500,3,IF(N8&lt;2000,4,5))))</f>
        <v>2</v>
      </c>
    </row>
    <row r="9" spans="1:15" ht="15.75">
      <c r="A9" s="10"/>
      <c r="B9" s="11" t="s">
        <v>17</v>
      </c>
      <c r="C9" s="21">
        <v>15400</v>
      </c>
      <c r="D9" s="6">
        <f>C9*510*0.001*0.85</f>
        <v>6675.9</v>
      </c>
      <c r="E9" s="12">
        <f>D9*30*0.001</f>
        <v>200.27700000000002</v>
      </c>
      <c r="F9" s="12">
        <f>D9*1*0.001</f>
        <v>6.6758999999999995</v>
      </c>
      <c r="G9" s="12">
        <f>D9*0.2*0.001</f>
        <v>1.33518</v>
      </c>
      <c r="H9" s="12">
        <f>D9*0.04*0.001</f>
        <v>0.267036</v>
      </c>
      <c r="I9" s="12">
        <f>D9*0.15*0.001</f>
        <v>1.001385</v>
      </c>
      <c r="J9" s="12">
        <f>D9*0.015*0.001</f>
        <v>0.10013849999999999</v>
      </c>
      <c r="K9" s="12">
        <f>D9*70*0.001</f>
        <v>467.313</v>
      </c>
      <c r="L9" s="12">
        <f>D9*0.6*0.001</f>
        <v>4.00554</v>
      </c>
      <c r="M9" s="13">
        <f>SUM(E9:L9)</f>
        <v>680.9751795000001</v>
      </c>
      <c r="N9" s="14"/>
      <c r="O9" s="10"/>
    </row>
    <row r="10" spans="1:15" ht="16.5" thickBot="1">
      <c r="A10" s="15"/>
      <c r="B10" s="16" t="s">
        <v>18</v>
      </c>
      <c r="C10" s="22">
        <v>2200</v>
      </c>
      <c r="D10" s="18">
        <f>C10*510*0.001*0.6</f>
        <v>673.1999999999999</v>
      </c>
      <c r="E10" s="18">
        <f>D10*40*0.001</f>
        <v>26.927999999999997</v>
      </c>
      <c r="F10" s="18">
        <f>D10*1.5*0.001</f>
        <v>1.0098</v>
      </c>
      <c r="G10" s="18">
        <f>D10*0.2*0.001</f>
        <v>0.13463999999999998</v>
      </c>
      <c r="H10" s="18">
        <f>D10*0.03*0.001</f>
        <v>0.020196</v>
      </c>
      <c r="I10" s="18">
        <f>D10*0.22*0.001</f>
        <v>0.14810399999999999</v>
      </c>
      <c r="J10" s="18">
        <f>D10*0.02*0.001</f>
        <v>0.013463999999999999</v>
      </c>
      <c r="K10" s="18">
        <f>D10*45*0.001</f>
        <v>30.293999999999997</v>
      </c>
      <c r="L10" s="18">
        <f>D10*1*0.001</f>
        <v>0.6731999999999999</v>
      </c>
      <c r="M10" s="19">
        <f>SUM(E10:L10)</f>
        <v>59.22140399999999</v>
      </c>
      <c r="N10" s="20"/>
      <c r="O10" s="15"/>
    </row>
  </sheetData>
  <mergeCells count="9">
    <mergeCell ref="A8:A10"/>
    <mergeCell ref="N8:N10"/>
    <mergeCell ref="O8:O10"/>
    <mergeCell ref="A2:A4"/>
    <mergeCell ref="N2:N4"/>
    <mergeCell ref="O2:O4"/>
    <mergeCell ref="A5:A7"/>
    <mergeCell ref="N5:N7"/>
    <mergeCell ref="O5:O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="50" zoomScaleNormal="50" workbookViewId="0" topLeftCell="A1">
      <selection activeCell="D55" sqref="D55"/>
    </sheetView>
  </sheetViews>
  <sheetFormatPr defaultColWidth="9.140625" defaultRowHeight="12.75"/>
  <cols>
    <col min="1" max="1" width="13.57421875" style="0" bestFit="1" customWidth="1"/>
    <col min="2" max="3" width="17.8515625" style="0" bestFit="1" customWidth="1"/>
    <col min="4" max="4" width="14.7109375" style="0" bestFit="1" customWidth="1"/>
    <col min="5" max="5" width="19.8515625" style="0" bestFit="1" customWidth="1"/>
    <col min="6" max="7" width="15.28125" style="0" bestFit="1" customWidth="1"/>
    <col min="8" max="8" width="17.00390625" style="0" bestFit="1" customWidth="1"/>
    <col min="9" max="9" width="16.7109375" style="0" bestFit="1" customWidth="1"/>
    <col min="10" max="11" width="17.00390625" style="0" bestFit="1" customWidth="1"/>
    <col min="12" max="12" width="18.7109375" style="0" bestFit="1" customWidth="1"/>
    <col min="13" max="13" width="22.421875" style="0" bestFit="1" customWidth="1"/>
    <col min="14" max="14" width="19.57421875" style="0" bestFit="1" customWidth="1"/>
    <col min="15" max="15" width="18.421875" style="0" bestFit="1" customWidth="1"/>
  </cols>
  <sheetData>
    <row r="1" spans="1:15" ht="56.25" customHeight="1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</row>
    <row r="2" spans="1:15" ht="15.75">
      <c r="A2" s="3" t="s">
        <v>51</v>
      </c>
      <c r="B2" s="4" t="s">
        <v>16</v>
      </c>
      <c r="C2" s="23">
        <v>222.5</v>
      </c>
      <c r="D2" s="6">
        <f>C2*560*0.001*0.95</f>
        <v>118.37</v>
      </c>
      <c r="E2" s="7">
        <f>D2*10*0.001</f>
        <v>1.1837</v>
      </c>
      <c r="F2" s="7">
        <f>D2*0.8*0.001</f>
        <v>0.09469600000000002</v>
      </c>
      <c r="G2" s="7">
        <f>D2*0.1*0.001</f>
        <v>0.011837000000000002</v>
      </c>
      <c r="H2" s="7">
        <f>D2*0.01*0.001</f>
        <v>0.0011837</v>
      </c>
      <c r="I2" s="7">
        <f>D2*0.1*0.001</f>
        <v>0.011837000000000002</v>
      </c>
      <c r="J2" s="7">
        <f>D2*0.01*0.001</f>
        <v>0.0011837</v>
      </c>
      <c r="K2" s="7">
        <f>D2*5*0.001</f>
        <v>0.59185</v>
      </c>
      <c r="L2" s="7">
        <f>D2*0*0.001</f>
        <v>0</v>
      </c>
      <c r="M2" s="8">
        <f>SUM(E2:L2)</f>
        <v>1.8962874</v>
      </c>
      <c r="N2" s="9">
        <f>SUM(M2:M4)</f>
        <v>1.8962874</v>
      </c>
      <c r="O2" s="3">
        <f>IF(N2&lt;500,1,IF(N2&lt;1000,2,IF(N2&lt;1500,3,IF(N2&lt;2000,4,5))))</f>
        <v>1</v>
      </c>
    </row>
    <row r="3" spans="1:15" ht="15.75">
      <c r="A3" s="10"/>
      <c r="B3" s="11" t="s">
        <v>17</v>
      </c>
      <c r="C3" s="23">
        <v>0</v>
      </c>
      <c r="D3" s="6">
        <f>C3*560*0.001*0.85</f>
        <v>0</v>
      </c>
      <c r="E3" s="12">
        <f>D3*30*0.001</f>
        <v>0</v>
      </c>
      <c r="F3" s="12">
        <f>D3*1*0.001</f>
        <v>0</v>
      </c>
      <c r="G3" s="12">
        <f>D3*0.2*0.001</f>
        <v>0</v>
      </c>
      <c r="H3" s="12">
        <f>D3*0.04*0.001</f>
        <v>0</v>
      </c>
      <c r="I3" s="12">
        <f>D3*0.15*0.001</f>
        <v>0</v>
      </c>
      <c r="J3" s="12">
        <f>D3*0.015*0.001</f>
        <v>0</v>
      </c>
      <c r="K3" s="12">
        <f>D3*70*0.001</f>
        <v>0</v>
      </c>
      <c r="L3" s="12">
        <f>D3*0.6*0.001</f>
        <v>0</v>
      </c>
      <c r="M3" s="13">
        <f>SUM(E3:L3)</f>
        <v>0</v>
      </c>
      <c r="N3" s="14"/>
      <c r="O3" s="10"/>
    </row>
    <row r="4" spans="1:15" ht="16.5" thickBot="1">
      <c r="A4" s="15"/>
      <c r="B4" s="16" t="s">
        <v>18</v>
      </c>
      <c r="C4" s="24">
        <v>0</v>
      </c>
      <c r="D4" s="18">
        <f>C4*560*0.001*0.6</f>
        <v>0</v>
      </c>
      <c r="E4" s="18">
        <f>D4*40*0.001</f>
        <v>0</v>
      </c>
      <c r="F4" s="18">
        <f>D4*1.5*0.001</f>
        <v>0</v>
      </c>
      <c r="G4" s="18">
        <f>D4*0.2*0.001</f>
        <v>0</v>
      </c>
      <c r="H4" s="18">
        <f>D4*0.03*0.001</f>
        <v>0</v>
      </c>
      <c r="I4" s="18">
        <f>D4*0.22*0.001</f>
        <v>0</v>
      </c>
      <c r="J4" s="18">
        <f>D4*0.02*0.001</f>
        <v>0</v>
      </c>
      <c r="K4" s="18">
        <f>D4*45*0.001</f>
        <v>0</v>
      </c>
      <c r="L4" s="18">
        <f>D4*1*0.001</f>
        <v>0</v>
      </c>
      <c r="M4" s="19">
        <f>SUM(E4:L4)</f>
        <v>0</v>
      </c>
      <c r="N4" s="20"/>
      <c r="O4" s="15"/>
    </row>
    <row r="5" spans="1:15" ht="15.75">
      <c r="A5" s="3" t="s">
        <v>52</v>
      </c>
      <c r="B5" s="25" t="s">
        <v>16</v>
      </c>
      <c r="C5" s="21">
        <v>561.9</v>
      </c>
      <c r="D5" s="6">
        <f>C5*560*0.001*0.95</f>
        <v>298.9308</v>
      </c>
      <c r="E5" s="7">
        <f>D5*10*0.001</f>
        <v>2.989308</v>
      </c>
      <c r="F5" s="7">
        <f>D5*0.8*0.001</f>
        <v>0.23914464</v>
      </c>
      <c r="G5" s="7">
        <f>D5*0.1*0.001</f>
        <v>0.02989308</v>
      </c>
      <c r="H5" s="7">
        <f>D5*0.01*0.001</f>
        <v>0.002989308</v>
      </c>
      <c r="I5" s="7">
        <f>D5*0.1*0.001</f>
        <v>0.02989308</v>
      </c>
      <c r="J5" s="7">
        <f>D5*0.01*0.001</f>
        <v>0.002989308</v>
      </c>
      <c r="K5" s="7">
        <f>D5*5*0.001</f>
        <v>1.494654</v>
      </c>
      <c r="L5" s="7">
        <f>D5*0*0.001</f>
        <v>0</v>
      </c>
      <c r="M5" s="8">
        <f>SUM(E5:L5)</f>
        <v>4.788871416</v>
      </c>
      <c r="N5" s="9">
        <f>SUM(M5:M7)</f>
        <v>4.788871416</v>
      </c>
      <c r="O5" s="3">
        <f>IF(N5&lt;500,1,IF(N5&lt;1000,2,IF(N5&lt;1500,3,IF(N5&lt;2000,4,5))))</f>
        <v>1</v>
      </c>
    </row>
    <row r="6" spans="1:15" ht="15.75">
      <c r="A6" s="10"/>
      <c r="B6" s="26" t="s">
        <v>17</v>
      </c>
      <c r="C6" s="21">
        <v>0</v>
      </c>
      <c r="D6" s="6">
        <f>C6*560*0.001*0.85</f>
        <v>0</v>
      </c>
      <c r="E6" s="12">
        <f>D6*30*0.001</f>
        <v>0</v>
      </c>
      <c r="F6" s="12">
        <f>D6*1*0.001</f>
        <v>0</v>
      </c>
      <c r="G6" s="12">
        <f>D6*0.2*0.001</f>
        <v>0</v>
      </c>
      <c r="H6" s="12">
        <f>D6*0.04*0.001</f>
        <v>0</v>
      </c>
      <c r="I6" s="12">
        <f>D6*0.15*0.001</f>
        <v>0</v>
      </c>
      <c r="J6" s="12">
        <f>D6*0.015*0.001</f>
        <v>0</v>
      </c>
      <c r="K6" s="12">
        <f>D6*70*0.001</f>
        <v>0</v>
      </c>
      <c r="L6" s="12">
        <f>D6*0.6*0.001</f>
        <v>0</v>
      </c>
      <c r="M6" s="13">
        <f aca="true" t="shared" si="0" ref="M6:M22">SUM(E6:L6)</f>
        <v>0</v>
      </c>
      <c r="N6" s="14"/>
      <c r="O6" s="10"/>
    </row>
    <row r="7" spans="1:15" ht="16.5" thickBot="1">
      <c r="A7" s="15"/>
      <c r="B7" s="27" t="s">
        <v>18</v>
      </c>
      <c r="C7" s="22">
        <v>0</v>
      </c>
      <c r="D7" s="18">
        <f>C7*560*0.001*0.6</f>
        <v>0</v>
      </c>
      <c r="E7" s="18">
        <f>D7*40*0.001</f>
        <v>0</v>
      </c>
      <c r="F7" s="18">
        <f>D7*1.5*0.001</f>
        <v>0</v>
      </c>
      <c r="G7" s="18">
        <f>D7*0.2*0.001</f>
        <v>0</v>
      </c>
      <c r="H7" s="18">
        <f>D7*0.03*0.001</f>
        <v>0</v>
      </c>
      <c r="I7" s="18">
        <f>D7*0.22*0.001</f>
        <v>0</v>
      </c>
      <c r="J7" s="18">
        <f>D7*0.02*0.001</f>
        <v>0</v>
      </c>
      <c r="K7" s="18">
        <f>D7*45*0.001</f>
        <v>0</v>
      </c>
      <c r="L7" s="18">
        <f>D7*1*0.001</f>
        <v>0</v>
      </c>
      <c r="M7" s="19">
        <f t="shared" si="0"/>
        <v>0</v>
      </c>
      <c r="N7" s="20"/>
      <c r="O7" s="15"/>
    </row>
    <row r="8" spans="1:15" ht="15.75">
      <c r="A8" s="3" t="s">
        <v>53</v>
      </c>
      <c r="B8" s="25" t="s">
        <v>16</v>
      </c>
      <c r="C8" s="21">
        <v>7333</v>
      </c>
      <c r="D8" s="6">
        <f>C8*560*0.001*0.95</f>
        <v>3901.1560000000004</v>
      </c>
      <c r="E8" s="7">
        <f>D8*10*0.001</f>
        <v>39.01156</v>
      </c>
      <c r="F8" s="7">
        <f>D8*0.8*0.001</f>
        <v>3.120924800000001</v>
      </c>
      <c r="G8" s="7">
        <f>D8*0.1*0.001</f>
        <v>0.3901156000000001</v>
      </c>
      <c r="H8" s="7">
        <f>D8*0.01*0.001</f>
        <v>0.03901156</v>
      </c>
      <c r="I8" s="7">
        <f>D8*0.1*0.001</f>
        <v>0.3901156000000001</v>
      </c>
      <c r="J8" s="7">
        <f>D8*0.01*0.001</f>
        <v>0.03901156</v>
      </c>
      <c r="K8" s="7">
        <f>D8*5*0.001</f>
        <v>19.50578</v>
      </c>
      <c r="L8" s="7">
        <f>D8*0*0.001</f>
        <v>0</v>
      </c>
      <c r="M8" s="8">
        <f t="shared" si="0"/>
        <v>62.49651912</v>
      </c>
      <c r="N8" s="9">
        <f>SUM(M8:M10)</f>
        <v>708.7553169200002</v>
      </c>
      <c r="O8" s="3">
        <f>IF(N8&lt;500,1,IF(N8&lt;1000,2,IF(N8&lt;1500,3,IF(N8&lt;2000,4,5))))</f>
        <v>2</v>
      </c>
    </row>
    <row r="9" spans="1:15" ht="15.75">
      <c r="A9" s="10"/>
      <c r="B9" s="26" t="s">
        <v>17</v>
      </c>
      <c r="C9" s="21">
        <v>13310</v>
      </c>
      <c r="D9" s="6">
        <f>C9*560*0.001*0.85</f>
        <v>6335.56</v>
      </c>
      <c r="E9" s="12">
        <f>D9*30*0.001</f>
        <v>190.06680000000003</v>
      </c>
      <c r="F9" s="12">
        <f>D9*1*0.001</f>
        <v>6.335560000000001</v>
      </c>
      <c r="G9" s="12">
        <f>D9*0.2*0.001</f>
        <v>1.267112</v>
      </c>
      <c r="H9" s="12">
        <f>D9*0.04*0.001</f>
        <v>0.2534224</v>
      </c>
      <c r="I9" s="12">
        <f>D9*0.15*0.001</f>
        <v>0.9503340000000001</v>
      </c>
      <c r="J9" s="12">
        <f>D9*0.015*0.001</f>
        <v>0.0950334</v>
      </c>
      <c r="K9" s="12">
        <f>D9*70*0.001</f>
        <v>443.48920000000004</v>
      </c>
      <c r="L9" s="12">
        <f>D9*0.6*0.001</f>
        <v>3.8013360000000005</v>
      </c>
      <c r="M9" s="13">
        <f t="shared" si="0"/>
        <v>646.2587978000001</v>
      </c>
      <c r="N9" s="14"/>
      <c r="O9" s="10"/>
    </row>
    <row r="10" spans="1:15" ht="16.5" thickBot="1">
      <c r="A10" s="15"/>
      <c r="B10" s="27" t="s">
        <v>18</v>
      </c>
      <c r="C10" s="22">
        <v>0</v>
      </c>
      <c r="D10" s="18">
        <f>C10*560*0.001*0.6</f>
        <v>0</v>
      </c>
      <c r="E10" s="18">
        <f>D10*40*0.001</f>
        <v>0</v>
      </c>
      <c r="F10" s="18">
        <f>D10*1.5*0.001</f>
        <v>0</v>
      </c>
      <c r="G10" s="18">
        <f>D10*0.2*0.001</f>
        <v>0</v>
      </c>
      <c r="H10" s="18">
        <f>D10*0.03*0.001</f>
        <v>0</v>
      </c>
      <c r="I10" s="18">
        <f>D10*0.22*0.001</f>
        <v>0</v>
      </c>
      <c r="J10" s="18">
        <f>D10*0.02*0.001</f>
        <v>0</v>
      </c>
      <c r="K10" s="18">
        <f>D10*45*0.001</f>
        <v>0</v>
      </c>
      <c r="L10" s="18">
        <f>D10*1*0.001</f>
        <v>0</v>
      </c>
      <c r="M10" s="19">
        <f t="shared" si="0"/>
        <v>0</v>
      </c>
      <c r="N10" s="20"/>
      <c r="O10" s="15"/>
    </row>
    <row r="11" spans="1:15" ht="15.75">
      <c r="A11" s="3" t="s">
        <v>54</v>
      </c>
      <c r="B11" s="25" t="s">
        <v>16</v>
      </c>
      <c r="C11" s="21">
        <v>5638</v>
      </c>
      <c r="D11" s="6">
        <f>C11*560*0.001*0.95</f>
        <v>2999.416</v>
      </c>
      <c r="E11" s="7">
        <f>D11*10*0.001</f>
        <v>29.994160000000004</v>
      </c>
      <c r="F11" s="7">
        <f>D11*0.8*0.001</f>
        <v>2.3995328000000002</v>
      </c>
      <c r="G11" s="7">
        <f>D11*0.1*0.001</f>
        <v>0.29994160000000003</v>
      </c>
      <c r="H11" s="7">
        <f>D11*0.01*0.001</f>
        <v>0.029994160000000002</v>
      </c>
      <c r="I11" s="7">
        <f>D11*0.1*0.001</f>
        <v>0.29994160000000003</v>
      </c>
      <c r="J11" s="7">
        <f>D11*0.01*0.001</f>
        <v>0.029994160000000002</v>
      </c>
      <c r="K11" s="7">
        <f>D11*5*0.001</f>
        <v>14.997080000000002</v>
      </c>
      <c r="L11" s="7">
        <f>D11*0*0.001</f>
        <v>0</v>
      </c>
      <c r="M11" s="8">
        <f t="shared" si="0"/>
        <v>48.05064432</v>
      </c>
      <c r="N11" s="9">
        <f>SUM(M11:M13)</f>
        <v>781.2217823199999</v>
      </c>
      <c r="O11" s="3">
        <f>IF(N11&lt;500,1,IF(N11&lt;1000,2,IF(N11&lt;1500,3,IF(N11&lt;2000,4,5))))</f>
        <v>2</v>
      </c>
    </row>
    <row r="12" spans="1:15" ht="15.75">
      <c r="A12" s="10"/>
      <c r="B12" s="26" t="s">
        <v>17</v>
      </c>
      <c r="C12" s="21">
        <v>15100</v>
      </c>
      <c r="D12" s="6">
        <f>C12*560*0.001*0.85</f>
        <v>7187.599999999999</v>
      </c>
      <c r="E12" s="12">
        <f>D12*30*0.001</f>
        <v>215.628</v>
      </c>
      <c r="F12" s="12">
        <f>D12*1*0.001</f>
        <v>7.1876</v>
      </c>
      <c r="G12" s="12">
        <f>D12*0.2*0.001</f>
        <v>1.43752</v>
      </c>
      <c r="H12" s="12">
        <f>D12*0.04*0.001</f>
        <v>0.287504</v>
      </c>
      <c r="I12" s="12">
        <f>D12*0.15*0.001</f>
        <v>1.0781399999999999</v>
      </c>
      <c r="J12" s="12">
        <f>D12*0.015*0.001</f>
        <v>0.107814</v>
      </c>
      <c r="K12" s="12">
        <f>D12*70*0.001</f>
        <v>503.13199999999995</v>
      </c>
      <c r="L12" s="12">
        <f>D12*0.6*0.001</f>
        <v>4.3125599999999995</v>
      </c>
      <c r="M12" s="13">
        <f t="shared" si="0"/>
        <v>733.1711379999999</v>
      </c>
      <c r="N12" s="14"/>
      <c r="O12" s="10"/>
    </row>
    <row r="13" spans="1:15" ht="16.5" thickBot="1">
      <c r="A13" s="15"/>
      <c r="B13" s="27" t="s">
        <v>18</v>
      </c>
      <c r="C13" s="22">
        <v>0</v>
      </c>
      <c r="D13" s="18">
        <f>C13*560*0.001*0.6</f>
        <v>0</v>
      </c>
      <c r="E13" s="18">
        <f>D13*40*0.001</f>
        <v>0</v>
      </c>
      <c r="F13" s="18">
        <f>D13*1.5*0.001</f>
        <v>0</v>
      </c>
      <c r="G13" s="18">
        <f>D13*0.2*0.001</f>
        <v>0</v>
      </c>
      <c r="H13" s="18">
        <f>D13*0.03*0.001</f>
        <v>0</v>
      </c>
      <c r="I13" s="18">
        <f>D13*0.22*0.001</f>
        <v>0</v>
      </c>
      <c r="J13" s="18">
        <f>D13*0.02*0.001</f>
        <v>0</v>
      </c>
      <c r="K13" s="18">
        <f>D13*45*0.001</f>
        <v>0</v>
      </c>
      <c r="L13" s="18">
        <f>D13*1*0.001</f>
        <v>0</v>
      </c>
      <c r="M13" s="19">
        <f t="shared" si="0"/>
        <v>0</v>
      </c>
      <c r="N13" s="20"/>
      <c r="O13" s="15"/>
    </row>
    <row r="14" spans="1:15" ht="15.75">
      <c r="A14" s="3" t="s">
        <v>55</v>
      </c>
      <c r="B14" s="25" t="s">
        <v>16</v>
      </c>
      <c r="C14" s="21">
        <v>319.1</v>
      </c>
      <c r="D14" s="6">
        <f>C14*560*0.001*0.95</f>
        <v>169.7612</v>
      </c>
      <c r="E14" s="7">
        <f>D14*10*0.001</f>
        <v>1.6976120000000001</v>
      </c>
      <c r="F14" s="7">
        <f>D14*0.8*0.001</f>
        <v>0.13580896</v>
      </c>
      <c r="G14" s="7">
        <f>D14*0.1*0.001</f>
        <v>0.01697612</v>
      </c>
      <c r="H14" s="7">
        <f>D14*0.01*0.001</f>
        <v>0.0016976120000000003</v>
      </c>
      <c r="I14" s="7">
        <f>D14*0.1*0.001</f>
        <v>0.01697612</v>
      </c>
      <c r="J14" s="7">
        <f>D14*0.01*0.001</f>
        <v>0.0016976120000000003</v>
      </c>
      <c r="K14" s="7">
        <f>D14*5*0.001</f>
        <v>0.8488060000000001</v>
      </c>
      <c r="L14" s="7">
        <f>D14*0*0.001</f>
        <v>0</v>
      </c>
      <c r="M14" s="8">
        <f t="shared" si="0"/>
        <v>2.7195744240000006</v>
      </c>
      <c r="N14" s="9">
        <f>SUM(M14:M16)</f>
        <v>60.499286624</v>
      </c>
      <c r="O14" s="3">
        <f>IF(N14&lt;500,1,IF(N14&lt;1000,2,IF(N14&lt;1500,3,IF(N14&lt;2000,4,5))))</f>
        <v>1</v>
      </c>
    </row>
    <row r="15" spans="1:15" ht="15.75">
      <c r="A15" s="10"/>
      <c r="B15" s="26" t="s">
        <v>17</v>
      </c>
      <c r="C15" s="21">
        <v>1190</v>
      </c>
      <c r="D15" s="6">
        <f>C15*560*0.001*0.85</f>
        <v>566.4399999999999</v>
      </c>
      <c r="E15" s="12">
        <f>D15*30*0.001</f>
        <v>16.993199999999998</v>
      </c>
      <c r="F15" s="12">
        <f>D15*1*0.001</f>
        <v>0.5664399999999999</v>
      </c>
      <c r="G15" s="12">
        <f>D15*0.2*0.001</f>
        <v>0.113288</v>
      </c>
      <c r="H15" s="12">
        <f>D15*0.04*0.001</f>
        <v>0.0226576</v>
      </c>
      <c r="I15" s="12">
        <f>D15*0.15*0.001</f>
        <v>0.084966</v>
      </c>
      <c r="J15" s="12">
        <f>D15*0.015*0.001</f>
        <v>0.0084966</v>
      </c>
      <c r="K15" s="12">
        <f>D15*70*0.001</f>
        <v>39.6508</v>
      </c>
      <c r="L15" s="12">
        <f>D15*0.6*0.001</f>
        <v>0.339864</v>
      </c>
      <c r="M15" s="13">
        <f t="shared" si="0"/>
        <v>57.7797122</v>
      </c>
      <c r="N15" s="14"/>
      <c r="O15" s="10"/>
    </row>
    <row r="16" spans="1:15" ht="16.5" thickBot="1">
      <c r="A16" s="15"/>
      <c r="B16" s="27" t="s">
        <v>18</v>
      </c>
      <c r="C16" s="22">
        <v>0</v>
      </c>
      <c r="D16" s="18">
        <f>C16*560*0.001*0.6</f>
        <v>0</v>
      </c>
      <c r="E16" s="18">
        <f>D16*40*0.001</f>
        <v>0</v>
      </c>
      <c r="F16" s="18">
        <f>D16*1.5*0.001</f>
        <v>0</v>
      </c>
      <c r="G16" s="18">
        <f>D16*0.2*0.001</f>
        <v>0</v>
      </c>
      <c r="H16" s="18">
        <f>D16*0.03*0.001</f>
        <v>0</v>
      </c>
      <c r="I16" s="18">
        <f>D16*0.22*0.001</f>
        <v>0</v>
      </c>
      <c r="J16" s="18">
        <f>D16*0.02*0.001</f>
        <v>0</v>
      </c>
      <c r="K16" s="18">
        <f>D16*45*0.001</f>
        <v>0</v>
      </c>
      <c r="L16" s="18">
        <f>D16*1*0.001</f>
        <v>0</v>
      </c>
      <c r="M16" s="19">
        <f t="shared" si="0"/>
        <v>0</v>
      </c>
      <c r="N16" s="20"/>
      <c r="O16" s="15"/>
    </row>
    <row r="17" spans="1:15" ht="15.75">
      <c r="A17" s="3" t="s">
        <v>56</v>
      </c>
      <c r="B17" s="4" t="s">
        <v>16</v>
      </c>
      <c r="C17" s="21">
        <v>0</v>
      </c>
      <c r="D17" s="6">
        <f>C17*560*0.001*0.95</f>
        <v>0</v>
      </c>
      <c r="E17" s="7">
        <f>D17*10*0.001</f>
        <v>0</v>
      </c>
      <c r="F17" s="7">
        <f>D17*0.8*0.001</f>
        <v>0</v>
      </c>
      <c r="G17" s="7">
        <f>D17*0.1*0.001</f>
        <v>0</v>
      </c>
      <c r="H17" s="7">
        <f>D17*0.01*0.001</f>
        <v>0</v>
      </c>
      <c r="I17" s="7">
        <f>D17*0.1*0.001</f>
        <v>0</v>
      </c>
      <c r="J17" s="7">
        <f>D17*0.01*0.001</f>
        <v>0</v>
      </c>
      <c r="K17" s="7">
        <f>D17*5*0.001</f>
        <v>0</v>
      </c>
      <c r="L17" s="7">
        <f>D17*0*0.001</f>
        <v>0</v>
      </c>
      <c r="M17" s="8">
        <f t="shared" si="0"/>
        <v>0</v>
      </c>
      <c r="N17" s="9">
        <f>SUM(M17:M19)</f>
        <v>182.66157756</v>
      </c>
      <c r="O17" s="3">
        <f>IF(N17&lt;500,1,IF(N17&lt;1000,2,IF(N17&lt;1500,3,IF(N17&lt;2000,4,5))))</f>
        <v>1</v>
      </c>
    </row>
    <row r="18" spans="1:15" ht="15.75">
      <c r="A18" s="10"/>
      <c r="B18" s="11" t="s">
        <v>17</v>
      </c>
      <c r="C18" s="21">
        <v>3762</v>
      </c>
      <c r="D18" s="6">
        <f>C18*560*0.001*0.85</f>
        <v>1790.7120000000002</v>
      </c>
      <c r="E18" s="12">
        <f>D18*30*0.001</f>
        <v>53.72136000000001</v>
      </c>
      <c r="F18" s="12">
        <f>D18*1*0.001</f>
        <v>1.7907120000000003</v>
      </c>
      <c r="G18" s="12">
        <f>D18*0.2*0.001</f>
        <v>0.3581424000000001</v>
      </c>
      <c r="H18" s="12">
        <f>D18*0.04*0.001</f>
        <v>0.07162848000000001</v>
      </c>
      <c r="I18" s="12">
        <f>D18*0.15*0.001</f>
        <v>0.26860680000000003</v>
      </c>
      <c r="J18" s="12">
        <f>D18*0.015*0.001</f>
        <v>0.02686068</v>
      </c>
      <c r="K18" s="12">
        <f>D18*70*0.001</f>
        <v>125.34984000000001</v>
      </c>
      <c r="L18" s="12">
        <f>D18*0.6*0.001</f>
        <v>1.0744272000000001</v>
      </c>
      <c r="M18" s="13">
        <f t="shared" si="0"/>
        <v>182.66157756</v>
      </c>
      <c r="N18" s="14"/>
      <c r="O18" s="10"/>
    </row>
    <row r="19" spans="1:15" ht="16.5" thickBot="1">
      <c r="A19" s="15"/>
      <c r="B19" s="16" t="s">
        <v>18</v>
      </c>
      <c r="C19" s="22">
        <v>0</v>
      </c>
      <c r="D19" s="18">
        <f>C19*560*0.001*0.6</f>
        <v>0</v>
      </c>
      <c r="E19" s="18">
        <f>D19*40*0.001</f>
        <v>0</v>
      </c>
      <c r="F19" s="18">
        <f>D19*1.5*0.001</f>
        <v>0</v>
      </c>
      <c r="G19" s="18">
        <f>D19*0.2*0.001</f>
        <v>0</v>
      </c>
      <c r="H19" s="18">
        <f>D19*0.03*0.001</f>
        <v>0</v>
      </c>
      <c r="I19" s="18">
        <f>D19*0.22*0.001</f>
        <v>0</v>
      </c>
      <c r="J19" s="18">
        <f>D19*0.02*0.001</f>
        <v>0</v>
      </c>
      <c r="K19" s="18">
        <f>D19*45*0.001</f>
        <v>0</v>
      </c>
      <c r="L19" s="18">
        <f>D19*1*0.001</f>
        <v>0</v>
      </c>
      <c r="M19" s="19">
        <f t="shared" si="0"/>
        <v>0</v>
      </c>
      <c r="N19" s="20"/>
      <c r="O19" s="15"/>
    </row>
    <row r="20" spans="1:15" ht="15.75">
      <c r="A20" s="3" t="s">
        <v>57</v>
      </c>
      <c r="B20" s="4" t="s">
        <v>16</v>
      </c>
      <c r="C20" s="21">
        <v>0</v>
      </c>
      <c r="D20" s="6">
        <f>C20*560*0.001*0.95</f>
        <v>0</v>
      </c>
      <c r="E20" s="7">
        <f>D20*10*0.001</f>
        <v>0</v>
      </c>
      <c r="F20" s="7">
        <f>D20*0.8*0.001</f>
        <v>0</v>
      </c>
      <c r="G20" s="7">
        <f>D20*0.1*0.001</f>
        <v>0</v>
      </c>
      <c r="H20" s="7">
        <f>D20*0.01*0.001</f>
        <v>0</v>
      </c>
      <c r="I20" s="7">
        <f>D20*0.1*0.001</f>
        <v>0</v>
      </c>
      <c r="J20" s="7">
        <f>D20*0.01*0.001</f>
        <v>0</v>
      </c>
      <c r="K20" s="7">
        <f>D20*5*0.001</f>
        <v>0</v>
      </c>
      <c r="L20" s="7">
        <f>D20*0*0.001</f>
        <v>0</v>
      </c>
      <c r="M20" s="8">
        <f t="shared" si="0"/>
        <v>0</v>
      </c>
      <c r="N20" s="9">
        <f>SUM(M20:M22)</f>
        <v>59.33345236000001</v>
      </c>
      <c r="O20" s="3">
        <f>IF(N20&lt;500,1,IF(N20&lt;1000,2,IF(N20&lt;1500,3,IF(N20&lt;2000,4,5))))</f>
        <v>1</v>
      </c>
    </row>
    <row r="21" spans="1:15" ht="15.75">
      <c r="A21" s="10"/>
      <c r="B21" s="11" t="s">
        <v>17</v>
      </c>
      <c r="C21" s="21">
        <v>1222</v>
      </c>
      <c r="D21" s="6">
        <f>C21*560*0.001*0.85</f>
        <v>581.672</v>
      </c>
      <c r="E21" s="12">
        <f>D21*30*0.001</f>
        <v>17.45016</v>
      </c>
      <c r="F21" s="12">
        <f>D21*1*0.001</f>
        <v>0.5816720000000001</v>
      </c>
      <c r="G21" s="12">
        <f>D21*0.2*0.001</f>
        <v>0.11633440000000002</v>
      </c>
      <c r="H21" s="12">
        <f>D21*0.04*0.001</f>
        <v>0.02326688</v>
      </c>
      <c r="I21" s="12">
        <f>D21*0.15*0.001</f>
        <v>0.0872508</v>
      </c>
      <c r="J21" s="12">
        <f>D21*0.015*0.001</f>
        <v>0.00872508</v>
      </c>
      <c r="K21" s="12">
        <f>D21*70*0.001</f>
        <v>40.717040000000004</v>
      </c>
      <c r="L21" s="12">
        <f>D21*0.6*0.001</f>
        <v>0.3490032</v>
      </c>
      <c r="M21" s="13">
        <f t="shared" si="0"/>
        <v>59.33345236000001</v>
      </c>
      <c r="N21" s="14"/>
      <c r="O21" s="10"/>
    </row>
    <row r="22" spans="1:15" ht="16.5" thickBot="1">
      <c r="A22" s="15"/>
      <c r="B22" s="16" t="s">
        <v>18</v>
      </c>
      <c r="C22" s="22">
        <v>0</v>
      </c>
      <c r="D22" s="18">
        <f>C22*560*0.001*0.6</f>
        <v>0</v>
      </c>
      <c r="E22" s="18">
        <f>D22*40*0.001</f>
        <v>0</v>
      </c>
      <c r="F22" s="18">
        <f>D22*1.5*0.001</f>
        <v>0</v>
      </c>
      <c r="G22" s="18">
        <f>D22*0.2*0.001</f>
        <v>0</v>
      </c>
      <c r="H22" s="18">
        <f>D22*0.03*0.001</f>
        <v>0</v>
      </c>
      <c r="I22" s="18">
        <f>D22*0.22*0.001</f>
        <v>0</v>
      </c>
      <c r="J22" s="18">
        <f>D22*0.02*0.001</f>
        <v>0</v>
      </c>
      <c r="K22" s="18">
        <f>D22*45*0.001</f>
        <v>0</v>
      </c>
      <c r="L22" s="18">
        <f>D22*1*0.001</f>
        <v>0</v>
      </c>
      <c r="M22" s="19">
        <f t="shared" si="0"/>
        <v>0</v>
      </c>
      <c r="N22" s="20"/>
      <c r="O22" s="15"/>
    </row>
    <row r="23" spans="1:15" ht="15.75">
      <c r="A23" s="3" t="s">
        <v>58</v>
      </c>
      <c r="B23" s="4" t="s">
        <v>16</v>
      </c>
      <c r="C23" s="21">
        <v>29000</v>
      </c>
      <c r="D23" s="6">
        <f>C23*560*0.001*0.95</f>
        <v>15428</v>
      </c>
      <c r="E23" s="7">
        <f>D23*10*0.001</f>
        <v>154.28</v>
      </c>
      <c r="F23" s="7">
        <f>D23*0.8*0.001</f>
        <v>12.342400000000001</v>
      </c>
      <c r="G23" s="7">
        <f>D23*0.1*0.001</f>
        <v>1.5428000000000002</v>
      </c>
      <c r="H23" s="7">
        <f>D23*0.01*0.001</f>
        <v>0.15428</v>
      </c>
      <c r="I23" s="7">
        <f>D23*0.1*0.001</f>
        <v>1.5428000000000002</v>
      </c>
      <c r="J23" s="7">
        <f>D23*0.01*0.001</f>
        <v>0.15428</v>
      </c>
      <c r="K23" s="7">
        <f>D23*5*0.001</f>
        <v>77.14</v>
      </c>
      <c r="L23" s="7">
        <f>D23*0*0.001</f>
        <v>0</v>
      </c>
      <c r="M23" s="8">
        <f>SUM(E23:L23)</f>
        <v>247.15656</v>
      </c>
      <c r="N23" s="9">
        <f>SUM(M23:M25)</f>
        <v>5165.750548</v>
      </c>
      <c r="O23" s="3">
        <f>IF(N23&lt;500,1,IF(N23&lt;1000,2,IF(N23&lt;1500,3,IF(N23&lt;2000,4,5))))</f>
        <v>5</v>
      </c>
    </row>
    <row r="24" spans="1:15" ht="15.75">
      <c r="A24" s="10"/>
      <c r="B24" s="11" t="s">
        <v>17</v>
      </c>
      <c r="C24" s="21">
        <v>52600</v>
      </c>
      <c r="D24" s="6">
        <f>C24*560*0.001*0.85</f>
        <v>25037.6</v>
      </c>
      <c r="E24" s="12">
        <f>D24*30*0.001</f>
        <v>751.128</v>
      </c>
      <c r="F24" s="12">
        <f>D24*1*0.001</f>
        <v>25.037599999999998</v>
      </c>
      <c r="G24" s="12">
        <f>D24*0.2*0.001</f>
        <v>5.00752</v>
      </c>
      <c r="H24" s="12">
        <f>D24*0.04*0.001</f>
        <v>1.001504</v>
      </c>
      <c r="I24" s="12">
        <f>D24*0.15*0.001</f>
        <v>3.7556399999999996</v>
      </c>
      <c r="J24" s="12">
        <f>D24*0.015*0.001</f>
        <v>0.37556399999999995</v>
      </c>
      <c r="K24" s="12">
        <f>D24*70*0.001</f>
        <v>1752.632</v>
      </c>
      <c r="L24" s="12">
        <f>D24*0.6*0.001</f>
        <v>15.022559999999999</v>
      </c>
      <c r="M24" s="13">
        <f>SUM(E24:L24)</f>
        <v>2553.960388</v>
      </c>
      <c r="N24" s="14"/>
      <c r="O24" s="10"/>
    </row>
    <row r="25" spans="1:15" ht="16.5" thickBot="1">
      <c r="A25" s="15"/>
      <c r="B25" s="16" t="s">
        <v>18</v>
      </c>
      <c r="C25" s="22">
        <v>80000</v>
      </c>
      <c r="D25" s="18">
        <f>C25*560*0.001*0.6</f>
        <v>26880</v>
      </c>
      <c r="E25" s="18">
        <f>D25*40*0.001</f>
        <v>1075.2</v>
      </c>
      <c r="F25" s="18">
        <f>D25*1.5*0.001</f>
        <v>40.32</v>
      </c>
      <c r="G25" s="18">
        <f>D25*0.2*0.001</f>
        <v>5.376</v>
      </c>
      <c r="H25" s="18">
        <f>D25*0.03*0.001</f>
        <v>0.8064</v>
      </c>
      <c r="I25" s="18">
        <f>D25*0.22*0.001</f>
        <v>5.913600000000001</v>
      </c>
      <c r="J25" s="18">
        <f>D25*0.02*0.001</f>
        <v>0.5376000000000001</v>
      </c>
      <c r="K25" s="18">
        <f>D25*45*0.001</f>
        <v>1209.6000000000001</v>
      </c>
      <c r="L25" s="18">
        <f>D25*1*0.001</f>
        <v>26.88</v>
      </c>
      <c r="M25" s="19">
        <f>SUM(E25:L25)</f>
        <v>2364.6336</v>
      </c>
      <c r="N25" s="20"/>
      <c r="O25" s="15"/>
    </row>
  </sheetData>
  <mergeCells count="24">
    <mergeCell ref="A20:A22"/>
    <mergeCell ref="N20:N22"/>
    <mergeCell ref="O20:O22"/>
    <mergeCell ref="A23:A25"/>
    <mergeCell ref="N23:N25"/>
    <mergeCell ref="O23:O25"/>
    <mergeCell ref="A14:A16"/>
    <mergeCell ref="N14:N16"/>
    <mergeCell ref="O14:O16"/>
    <mergeCell ref="A17:A19"/>
    <mergeCell ref="N17:N19"/>
    <mergeCell ref="O17:O19"/>
    <mergeCell ref="A8:A10"/>
    <mergeCell ref="N8:N10"/>
    <mergeCell ref="O8:O10"/>
    <mergeCell ref="A11:A13"/>
    <mergeCell ref="N11:N13"/>
    <mergeCell ref="O11:O13"/>
    <mergeCell ref="A2:A4"/>
    <mergeCell ref="N2:N4"/>
    <mergeCell ref="O2:O4"/>
    <mergeCell ref="A5:A7"/>
    <mergeCell ref="N5:N7"/>
    <mergeCell ref="O5:O7"/>
  </mergeCells>
  <conditionalFormatting sqref="O2:O25">
    <cfRule type="cellIs" priority="1" dxfId="0" operator="equal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"/>
  <sheetViews>
    <sheetView zoomScale="50" zoomScaleNormal="50" workbookViewId="0" topLeftCell="A1">
      <selection activeCell="E56" sqref="E56"/>
    </sheetView>
  </sheetViews>
  <sheetFormatPr defaultColWidth="9.140625" defaultRowHeight="12.75"/>
  <cols>
    <col min="1" max="1" width="13.57421875" style="0" bestFit="1" customWidth="1"/>
    <col min="2" max="3" width="17.8515625" style="0" bestFit="1" customWidth="1"/>
    <col min="4" max="4" width="14.7109375" style="0" bestFit="1" customWidth="1"/>
    <col min="5" max="5" width="19.8515625" style="0" bestFit="1" customWidth="1"/>
    <col min="6" max="7" width="15.28125" style="0" bestFit="1" customWidth="1"/>
    <col min="8" max="8" width="17.00390625" style="0" bestFit="1" customWidth="1"/>
    <col min="9" max="9" width="16.7109375" style="0" bestFit="1" customWidth="1"/>
    <col min="10" max="11" width="17.00390625" style="0" bestFit="1" customWidth="1"/>
    <col min="12" max="12" width="18.7109375" style="0" bestFit="1" customWidth="1"/>
    <col min="13" max="13" width="22.421875" style="0" bestFit="1" customWidth="1"/>
    <col min="14" max="14" width="19.57421875" style="0" bestFit="1" customWidth="1"/>
    <col min="15" max="15" width="18.421875" style="0" bestFit="1" customWidth="1"/>
  </cols>
  <sheetData>
    <row r="1" spans="1:15" ht="57" customHeight="1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</row>
    <row r="2" spans="1:15" ht="15.75">
      <c r="A2" s="3" t="s">
        <v>59</v>
      </c>
      <c r="B2" s="4" t="s">
        <v>16</v>
      </c>
      <c r="C2" s="23">
        <v>1629</v>
      </c>
      <c r="D2" s="6">
        <f>C2*620*0.001*0.95</f>
        <v>959.481</v>
      </c>
      <c r="E2" s="7">
        <f>D2*10*0.001</f>
        <v>9.594809999999999</v>
      </c>
      <c r="F2" s="7">
        <f>D2*0.8*0.001</f>
        <v>0.7675848000000001</v>
      </c>
      <c r="G2" s="7">
        <f>D2*0.1*0.001</f>
        <v>0.09594810000000001</v>
      </c>
      <c r="H2" s="7">
        <f>D2*0.01*0.001</f>
        <v>0.00959481</v>
      </c>
      <c r="I2" s="7">
        <f>D2*0.1*0.001</f>
        <v>0.09594810000000001</v>
      </c>
      <c r="J2" s="7">
        <f>D2*0.01*0.001</f>
        <v>0.00959481</v>
      </c>
      <c r="K2" s="7">
        <f>D2*5*0.001</f>
        <v>4.7974049999999995</v>
      </c>
      <c r="L2" s="7">
        <f>D2*0*0.001</f>
        <v>0</v>
      </c>
      <c r="M2" s="8">
        <f aca="true" t="shared" si="0" ref="M2:M7">SUM(E2:L2)</f>
        <v>15.370885619999996</v>
      </c>
      <c r="N2" s="9">
        <f>SUM(M2:M4)</f>
        <v>303.82898903</v>
      </c>
      <c r="O2" s="3">
        <f>IF(N2&lt;500,1,IF(N2&lt;1000,2,IF(N2&lt;1500,3,IF(N2&lt;2000,4,5))))</f>
        <v>1</v>
      </c>
    </row>
    <row r="3" spans="1:15" ht="15.75">
      <c r="A3" s="10"/>
      <c r="B3" s="11" t="s">
        <v>17</v>
      </c>
      <c r="C3" s="23">
        <v>5366</v>
      </c>
      <c r="D3" s="6">
        <f>C3*620*0.001*0.85</f>
        <v>2827.882</v>
      </c>
      <c r="E3" s="12">
        <f>D3*30*0.001</f>
        <v>84.83646</v>
      </c>
      <c r="F3" s="12">
        <f>D3*1*0.001</f>
        <v>2.8278820000000002</v>
      </c>
      <c r="G3" s="12">
        <f>D3*0.2*0.001</f>
        <v>0.5655764000000001</v>
      </c>
      <c r="H3" s="12">
        <f>D3*0.04*0.001</f>
        <v>0.11311528</v>
      </c>
      <c r="I3" s="12">
        <f>D3*0.15*0.001</f>
        <v>0.4241823</v>
      </c>
      <c r="J3" s="12">
        <f>D3*0.015*0.001</f>
        <v>0.04241823</v>
      </c>
      <c r="K3" s="12">
        <f>D3*70*0.001</f>
        <v>197.95174</v>
      </c>
      <c r="L3" s="12">
        <f>D3*0.6*0.001</f>
        <v>1.6967292</v>
      </c>
      <c r="M3" s="13">
        <f t="shared" si="0"/>
        <v>288.45810341</v>
      </c>
      <c r="N3" s="14"/>
      <c r="O3" s="10"/>
    </row>
    <row r="4" spans="1:15" ht="16.5" thickBot="1">
      <c r="A4" s="15"/>
      <c r="B4" s="16" t="s">
        <v>18</v>
      </c>
      <c r="C4" s="24">
        <v>0</v>
      </c>
      <c r="D4" s="18">
        <f>C4*620*0.001*0.6</f>
        <v>0</v>
      </c>
      <c r="E4" s="18">
        <f>D4*40*0.001</f>
        <v>0</v>
      </c>
      <c r="F4" s="18">
        <f>D4*1.5*0.001</f>
        <v>0</v>
      </c>
      <c r="G4" s="18">
        <f>D4*0.2*0.001</f>
        <v>0</v>
      </c>
      <c r="H4" s="18">
        <f>D4*0.03*0.001</f>
        <v>0</v>
      </c>
      <c r="I4" s="18">
        <f>D4*0.22*0.001</f>
        <v>0</v>
      </c>
      <c r="J4" s="18">
        <f>D4*0.02*0.001</f>
        <v>0</v>
      </c>
      <c r="K4" s="18">
        <f>D4*45*0.001</f>
        <v>0</v>
      </c>
      <c r="L4" s="18">
        <f>D4*1*0.001</f>
        <v>0</v>
      </c>
      <c r="M4" s="19">
        <f t="shared" si="0"/>
        <v>0</v>
      </c>
      <c r="N4" s="20"/>
      <c r="O4" s="15"/>
    </row>
    <row r="5" spans="1:15" ht="15.75">
      <c r="A5" s="3" t="s">
        <v>60</v>
      </c>
      <c r="B5" s="4" t="s">
        <v>16</v>
      </c>
      <c r="C5" s="23">
        <v>0</v>
      </c>
      <c r="D5" s="6">
        <f>C5*620*0.001*0.95</f>
        <v>0</v>
      </c>
      <c r="E5" s="7">
        <f>D5*10*0.001</f>
        <v>0</v>
      </c>
      <c r="F5" s="7">
        <f>D5*0.8*0.001</f>
        <v>0</v>
      </c>
      <c r="G5" s="7">
        <f>D5*0.1*0.001</f>
        <v>0</v>
      </c>
      <c r="H5" s="7">
        <f>D5*0.01*0.001</f>
        <v>0</v>
      </c>
      <c r="I5" s="7">
        <f>D5*0.1*0.001</f>
        <v>0</v>
      </c>
      <c r="J5" s="7">
        <f>D5*0.01*0.001</f>
        <v>0</v>
      </c>
      <c r="K5" s="7">
        <f>D5*5*0.001</f>
        <v>0</v>
      </c>
      <c r="L5" s="7">
        <f>D5*0*0.001</f>
        <v>0</v>
      </c>
      <c r="M5" s="8">
        <f t="shared" si="0"/>
        <v>0</v>
      </c>
      <c r="N5" s="9">
        <f>SUM(M5:M7)</f>
        <v>0</v>
      </c>
      <c r="O5" s="3">
        <f>IF(N5&lt;500,1,IF(N5&lt;1000,2,IF(N5&lt;1500,3,IF(N5&lt;2000,4,5))))</f>
        <v>1</v>
      </c>
    </row>
    <row r="6" spans="1:15" ht="15.75">
      <c r="A6" s="10"/>
      <c r="B6" s="11" t="s">
        <v>17</v>
      </c>
      <c r="C6" s="23">
        <v>0</v>
      </c>
      <c r="D6" s="6">
        <f>C6*620*0.001*0.85</f>
        <v>0</v>
      </c>
      <c r="E6" s="12">
        <f>D6*30*0.001</f>
        <v>0</v>
      </c>
      <c r="F6" s="12">
        <f>D6*1*0.001</f>
        <v>0</v>
      </c>
      <c r="G6" s="12">
        <f>D6*0.2*0.001</f>
        <v>0</v>
      </c>
      <c r="H6" s="12">
        <f>D6*0.04*0.001</f>
        <v>0</v>
      </c>
      <c r="I6" s="12">
        <f>D6*0.15*0.001</f>
        <v>0</v>
      </c>
      <c r="J6" s="12">
        <f>D6*0.015*0.001</f>
        <v>0</v>
      </c>
      <c r="K6" s="12">
        <f>D6*70*0.001</f>
        <v>0</v>
      </c>
      <c r="L6" s="12">
        <f>D6*0.6*0.001</f>
        <v>0</v>
      </c>
      <c r="M6" s="13">
        <f t="shared" si="0"/>
        <v>0</v>
      </c>
      <c r="N6" s="14"/>
      <c r="O6" s="10"/>
    </row>
    <row r="7" spans="1:15" ht="16.5" thickBot="1">
      <c r="A7" s="15"/>
      <c r="B7" s="16" t="s">
        <v>18</v>
      </c>
      <c r="C7" s="24">
        <v>0</v>
      </c>
      <c r="D7" s="18">
        <f>C7*620*0.001*0.6</f>
        <v>0</v>
      </c>
      <c r="E7" s="18">
        <f>D7*40*0.001</f>
        <v>0</v>
      </c>
      <c r="F7" s="18">
        <f>D7*1.5*0.001</f>
        <v>0</v>
      </c>
      <c r="G7" s="18">
        <f>D7*0.2*0.001</f>
        <v>0</v>
      </c>
      <c r="H7" s="18">
        <f>D7*0.03*0.001</f>
        <v>0</v>
      </c>
      <c r="I7" s="18">
        <f>D7*0.22*0.001</f>
        <v>0</v>
      </c>
      <c r="J7" s="18">
        <f>D7*0.02*0.001</f>
        <v>0</v>
      </c>
      <c r="K7" s="18">
        <f>D7*45*0.001</f>
        <v>0</v>
      </c>
      <c r="L7" s="18">
        <f>D7*1*0.001</f>
        <v>0</v>
      </c>
      <c r="M7" s="19">
        <f t="shared" si="0"/>
        <v>0</v>
      </c>
      <c r="N7" s="20"/>
      <c r="O7" s="15"/>
    </row>
  </sheetData>
  <mergeCells count="6">
    <mergeCell ref="A2:A4"/>
    <mergeCell ref="N2:N4"/>
    <mergeCell ref="O2:O4"/>
    <mergeCell ref="A5:A7"/>
    <mergeCell ref="N5:N7"/>
    <mergeCell ref="O5:O7"/>
  </mergeCells>
  <conditionalFormatting sqref="O2:O7">
    <cfRule type="cellIs" priority="1" dxfId="0" operator="equal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50" zoomScaleNormal="50" workbookViewId="0" topLeftCell="A1">
      <selection activeCell="E60" sqref="E60"/>
    </sheetView>
  </sheetViews>
  <sheetFormatPr defaultColWidth="9.140625" defaultRowHeight="12.75"/>
  <cols>
    <col min="1" max="1" width="17.28125" style="0" bestFit="1" customWidth="1"/>
    <col min="2" max="2" width="17.8515625" style="0" bestFit="1" customWidth="1"/>
    <col min="3" max="3" width="16.7109375" style="0" bestFit="1" customWidth="1"/>
    <col min="4" max="5" width="17.8515625" style="0" bestFit="1" customWidth="1"/>
    <col min="6" max="6" width="17.00390625" style="0" bestFit="1" customWidth="1"/>
    <col min="7" max="7" width="17.28125" style="0" bestFit="1" customWidth="1"/>
    <col min="8" max="9" width="15.28125" style="0" bestFit="1" customWidth="1"/>
    <col min="10" max="12" width="17.8515625" style="0" bestFit="1" customWidth="1"/>
    <col min="13" max="13" width="10.421875" style="0" bestFit="1" customWidth="1"/>
  </cols>
  <sheetData>
    <row r="1" spans="1:13" ht="73.5" customHeight="1" thickBot="1">
      <c r="A1" s="28" t="s">
        <v>61</v>
      </c>
      <c r="B1" s="28" t="s">
        <v>62</v>
      </c>
      <c r="C1" s="28" t="s">
        <v>63</v>
      </c>
      <c r="D1" s="29" t="s">
        <v>64</v>
      </c>
      <c r="E1" s="29" t="s">
        <v>65</v>
      </c>
      <c r="F1" s="29" t="s">
        <v>66</v>
      </c>
      <c r="G1" s="29" t="s">
        <v>67</v>
      </c>
      <c r="H1" s="29" t="s">
        <v>68</v>
      </c>
      <c r="I1" s="29" t="s">
        <v>69</v>
      </c>
      <c r="J1" s="29" t="s">
        <v>70</v>
      </c>
      <c r="K1" s="29" t="s">
        <v>71</v>
      </c>
      <c r="L1" s="28" t="s">
        <v>72</v>
      </c>
      <c r="M1" s="28" t="s">
        <v>73</v>
      </c>
    </row>
    <row r="2" spans="1:13" ht="12.75">
      <c r="A2" s="30" t="s">
        <v>74</v>
      </c>
      <c r="B2" s="30" t="s">
        <v>75</v>
      </c>
      <c r="C2" s="30" t="s">
        <v>76</v>
      </c>
      <c r="D2" s="30">
        <v>5</v>
      </c>
      <c r="E2" s="30">
        <v>5</v>
      </c>
      <c r="F2" s="30">
        <v>3</v>
      </c>
      <c r="G2" s="30">
        <v>3</v>
      </c>
      <c r="H2" s="30">
        <v>1</v>
      </c>
      <c r="I2" s="30">
        <v>5</v>
      </c>
      <c r="J2" s="30">
        <v>1</v>
      </c>
      <c r="K2" s="30">
        <v>5</v>
      </c>
      <c r="L2" s="30">
        <f>(5*(D2+E2)/2)+(4*(F2+G2)/2)+(2*(H2+I2)/2)+((J2+K2)/2)</f>
        <v>46</v>
      </c>
      <c r="M2" s="30">
        <f>IF(L2&lt;29,3,IF(L2&lt;50,2,IF(L2&gt;49,3,"FEL")))</f>
        <v>2</v>
      </c>
    </row>
    <row r="3" spans="1:13" ht="12.75">
      <c r="A3" s="30" t="s">
        <v>77</v>
      </c>
      <c r="B3" s="30" t="s">
        <v>78</v>
      </c>
      <c r="C3" s="30" t="s">
        <v>76</v>
      </c>
      <c r="D3" s="30">
        <v>1</v>
      </c>
      <c r="E3" s="30">
        <v>1</v>
      </c>
      <c r="F3" s="30">
        <v>1</v>
      </c>
      <c r="G3" s="30">
        <v>1</v>
      </c>
      <c r="H3" s="30">
        <v>1</v>
      </c>
      <c r="I3" s="30">
        <v>5</v>
      </c>
      <c r="J3" s="30">
        <v>1</v>
      </c>
      <c r="K3" s="30">
        <v>5</v>
      </c>
      <c r="L3" s="30">
        <f>(5*(D3+E3)/2)+(4*(F3+G3)/2)+(2*(H3+I3)/2)+((J3+K3)/2)</f>
        <v>18</v>
      </c>
      <c r="M3" s="30">
        <f>IF(L3&lt;29,3,IF(L3&lt;50,2,IF(L3&gt;49,3,"FEL")))</f>
        <v>3</v>
      </c>
    </row>
    <row r="4" spans="1:13" ht="12.75">
      <c r="A4" s="30" t="s">
        <v>50</v>
      </c>
      <c r="B4" s="30"/>
      <c r="C4" s="30"/>
      <c r="D4" s="30">
        <v>2</v>
      </c>
      <c r="E4" s="30">
        <v>2</v>
      </c>
      <c r="F4" s="30"/>
      <c r="G4" s="30"/>
      <c r="H4" s="30"/>
      <c r="I4" s="30"/>
      <c r="J4" s="30"/>
      <c r="K4" s="30"/>
      <c r="L4" s="30"/>
      <c r="M4" s="30"/>
    </row>
    <row r="5" spans="1:13" ht="12.75">
      <c r="A5" s="30" t="s">
        <v>41</v>
      </c>
      <c r="B5" s="30" t="s">
        <v>79</v>
      </c>
      <c r="C5" s="30" t="s">
        <v>80</v>
      </c>
      <c r="D5" s="30">
        <v>1</v>
      </c>
      <c r="E5" s="30">
        <v>1</v>
      </c>
      <c r="F5" s="30">
        <v>1</v>
      </c>
      <c r="G5" s="30">
        <v>3</v>
      </c>
      <c r="H5" s="30">
        <v>1</v>
      </c>
      <c r="I5" s="30">
        <v>3</v>
      </c>
      <c r="J5" s="30">
        <v>1</v>
      </c>
      <c r="K5" s="30">
        <v>3</v>
      </c>
      <c r="L5" s="30">
        <f aca="true" t="shared" si="0" ref="L5:L43">(5*(D5+E5)/2)+(4*(F5+G5)/2)+(2*(H5+I5)/2)+((J5+K5)/2)</f>
        <v>19</v>
      </c>
      <c r="M5" s="30">
        <f aca="true" t="shared" si="1" ref="M5:M43">IF(L5&lt;29,3,IF(L5&lt;50,2,IF(L5&gt;49,3,"FEL")))</f>
        <v>3</v>
      </c>
    </row>
    <row r="6" spans="1:13" ht="12.75">
      <c r="A6" s="30" t="s">
        <v>42</v>
      </c>
      <c r="B6" s="30" t="s">
        <v>79</v>
      </c>
      <c r="C6" s="30" t="s">
        <v>80</v>
      </c>
      <c r="D6" s="30">
        <v>2</v>
      </c>
      <c r="E6" s="30">
        <v>2</v>
      </c>
      <c r="F6" s="30">
        <v>1</v>
      </c>
      <c r="G6" s="30">
        <v>3</v>
      </c>
      <c r="H6" s="30">
        <v>1</v>
      </c>
      <c r="I6" s="30">
        <v>3</v>
      </c>
      <c r="J6" s="30">
        <v>1</v>
      </c>
      <c r="K6" s="30">
        <v>3</v>
      </c>
      <c r="L6" s="30">
        <f t="shared" si="0"/>
        <v>24</v>
      </c>
      <c r="M6" s="30">
        <f t="shared" si="1"/>
        <v>3</v>
      </c>
    </row>
    <row r="7" spans="1:13" ht="12.75">
      <c r="A7" s="30" t="s">
        <v>43</v>
      </c>
      <c r="B7" s="30" t="s">
        <v>79</v>
      </c>
      <c r="C7" s="30" t="s">
        <v>80</v>
      </c>
      <c r="D7" s="30">
        <v>1</v>
      </c>
      <c r="E7" s="30">
        <v>1</v>
      </c>
      <c r="F7" s="30">
        <v>1</v>
      </c>
      <c r="G7" s="30">
        <v>3</v>
      </c>
      <c r="H7" s="30">
        <v>1</v>
      </c>
      <c r="I7" s="30">
        <v>3</v>
      </c>
      <c r="J7" s="30">
        <v>1</v>
      </c>
      <c r="K7" s="30">
        <v>3</v>
      </c>
      <c r="L7" s="30">
        <f t="shared" si="0"/>
        <v>19</v>
      </c>
      <c r="M7" s="30">
        <f t="shared" si="1"/>
        <v>3</v>
      </c>
    </row>
    <row r="8" spans="1:13" ht="12.75">
      <c r="A8" s="30" t="s">
        <v>44</v>
      </c>
      <c r="B8" s="30" t="s">
        <v>79</v>
      </c>
      <c r="C8" s="30" t="s">
        <v>80</v>
      </c>
      <c r="D8" s="30">
        <v>1</v>
      </c>
      <c r="E8" s="30">
        <v>1</v>
      </c>
      <c r="F8" s="30">
        <v>1</v>
      </c>
      <c r="G8" s="30">
        <v>3</v>
      </c>
      <c r="H8" s="30">
        <v>1</v>
      </c>
      <c r="I8" s="30">
        <v>3</v>
      </c>
      <c r="J8" s="30">
        <v>1</v>
      </c>
      <c r="K8" s="30">
        <v>3</v>
      </c>
      <c r="L8" s="30">
        <f t="shared" si="0"/>
        <v>19</v>
      </c>
      <c r="M8" s="30">
        <f t="shared" si="1"/>
        <v>3</v>
      </c>
    </row>
    <row r="9" spans="1:13" ht="12.75">
      <c r="A9" s="30" t="s">
        <v>45</v>
      </c>
      <c r="B9" s="30" t="s">
        <v>79</v>
      </c>
      <c r="C9" s="30" t="s">
        <v>80</v>
      </c>
      <c r="D9" s="30">
        <v>1</v>
      </c>
      <c r="E9" s="30">
        <v>1</v>
      </c>
      <c r="F9" s="30">
        <v>1</v>
      </c>
      <c r="G9" s="30">
        <v>3</v>
      </c>
      <c r="H9" s="30">
        <v>1</v>
      </c>
      <c r="I9" s="30">
        <v>3</v>
      </c>
      <c r="J9" s="30">
        <v>1</v>
      </c>
      <c r="K9" s="30">
        <v>3</v>
      </c>
      <c r="L9" s="30">
        <f t="shared" si="0"/>
        <v>19</v>
      </c>
      <c r="M9" s="30">
        <f t="shared" si="1"/>
        <v>3</v>
      </c>
    </row>
    <row r="10" spans="1:13" ht="12.75">
      <c r="A10" s="30" t="s">
        <v>46</v>
      </c>
      <c r="B10" s="30" t="s">
        <v>79</v>
      </c>
      <c r="C10" s="30" t="s">
        <v>79</v>
      </c>
      <c r="D10" s="30">
        <v>2</v>
      </c>
      <c r="E10" s="30">
        <v>2</v>
      </c>
      <c r="F10" s="30">
        <v>1</v>
      </c>
      <c r="G10" s="30">
        <v>1</v>
      </c>
      <c r="H10" s="30">
        <v>1</v>
      </c>
      <c r="I10" s="30">
        <v>1</v>
      </c>
      <c r="J10" s="30">
        <v>1</v>
      </c>
      <c r="K10" s="30">
        <v>1</v>
      </c>
      <c r="L10" s="30">
        <f t="shared" si="0"/>
        <v>17</v>
      </c>
      <c r="M10" s="30">
        <f t="shared" si="1"/>
        <v>3</v>
      </c>
    </row>
    <row r="11" spans="1:13" ht="12.75">
      <c r="A11" s="30" t="s">
        <v>47</v>
      </c>
      <c r="B11" s="30"/>
      <c r="C11" s="30"/>
      <c r="D11" s="30">
        <v>5</v>
      </c>
      <c r="E11" s="30">
        <v>5</v>
      </c>
      <c r="F11" s="30"/>
      <c r="G11" s="30"/>
      <c r="H11" s="30"/>
      <c r="I11" s="30"/>
      <c r="J11" s="30"/>
      <c r="K11" s="30"/>
      <c r="L11" s="30"/>
      <c r="M11" s="30"/>
    </row>
    <row r="12" spans="1:13" ht="12.75">
      <c r="A12" s="30" t="s">
        <v>15</v>
      </c>
      <c r="B12" s="30" t="s">
        <v>81</v>
      </c>
      <c r="C12" s="30" t="s">
        <v>76</v>
      </c>
      <c r="D12" s="30">
        <v>1</v>
      </c>
      <c r="E12" s="30">
        <v>1</v>
      </c>
      <c r="F12" s="30">
        <v>5</v>
      </c>
      <c r="G12" s="30">
        <v>5</v>
      </c>
      <c r="H12" s="30">
        <v>5</v>
      </c>
      <c r="I12" s="30">
        <v>5</v>
      </c>
      <c r="J12" s="30">
        <v>5</v>
      </c>
      <c r="K12" s="30">
        <v>5</v>
      </c>
      <c r="L12" s="30">
        <f t="shared" si="0"/>
        <v>40</v>
      </c>
      <c r="M12" s="30">
        <f t="shared" si="1"/>
        <v>2</v>
      </c>
    </row>
    <row r="13" spans="1:13" ht="12.75">
      <c r="A13" s="30" t="s">
        <v>19</v>
      </c>
      <c r="B13" s="30" t="s">
        <v>82</v>
      </c>
      <c r="C13" s="30" t="s">
        <v>76</v>
      </c>
      <c r="D13" s="30">
        <v>1</v>
      </c>
      <c r="E13" s="30">
        <v>1</v>
      </c>
      <c r="F13" s="30">
        <v>1</v>
      </c>
      <c r="G13" s="30">
        <v>5</v>
      </c>
      <c r="H13" s="30">
        <v>1</v>
      </c>
      <c r="I13" s="30">
        <v>5</v>
      </c>
      <c r="J13" s="30">
        <v>1</v>
      </c>
      <c r="K13" s="30">
        <v>5</v>
      </c>
      <c r="L13" s="30">
        <f>(5*(E13+D13)/2)+(4*(F13+G13)/2)+(2*(H13+I13)/2)+((J13+K13)/2)</f>
        <v>26</v>
      </c>
      <c r="M13" s="30">
        <f t="shared" si="1"/>
        <v>3</v>
      </c>
    </row>
    <row r="14" spans="1:13" ht="12.75">
      <c r="A14" s="30" t="s">
        <v>20</v>
      </c>
      <c r="B14" s="30" t="s">
        <v>83</v>
      </c>
      <c r="C14" s="30" t="s">
        <v>76</v>
      </c>
      <c r="D14" s="30">
        <v>3</v>
      </c>
      <c r="E14" s="30">
        <v>3</v>
      </c>
      <c r="F14" s="30">
        <v>5</v>
      </c>
      <c r="G14" s="30">
        <v>3</v>
      </c>
      <c r="H14" s="30">
        <v>1</v>
      </c>
      <c r="I14" s="30">
        <v>5</v>
      </c>
      <c r="J14" s="30">
        <v>1</v>
      </c>
      <c r="K14" s="30">
        <v>5</v>
      </c>
      <c r="L14" s="30">
        <f t="shared" si="0"/>
        <v>40</v>
      </c>
      <c r="M14" s="30">
        <f t="shared" si="1"/>
        <v>2</v>
      </c>
    </row>
    <row r="15" spans="1:13" ht="12.75">
      <c r="A15" s="30" t="s">
        <v>21</v>
      </c>
      <c r="B15" s="30" t="s">
        <v>83</v>
      </c>
      <c r="C15" s="30" t="s">
        <v>76</v>
      </c>
      <c r="D15" s="30">
        <v>2</v>
      </c>
      <c r="E15" s="30">
        <v>2</v>
      </c>
      <c r="F15" s="30">
        <v>5</v>
      </c>
      <c r="G15" s="30">
        <v>3</v>
      </c>
      <c r="H15" s="30">
        <v>1</v>
      </c>
      <c r="I15" s="30">
        <v>5</v>
      </c>
      <c r="J15" s="30">
        <v>1</v>
      </c>
      <c r="K15" s="30">
        <v>5</v>
      </c>
      <c r="L15" s="30">
        <f t="shared" si="0"/>
        <v>35</v>
      </c>
      <c r="M15" s="30">
        <f t="shared" si="1"/>
        <v>2</v>
      </c>
    </row>
    <row r="16" spans="1:13" ht="12.75">
      <c r="A16" s="30" t="s">
        <v>22</v>
      </c>
      <c r="B16" s="30" t="s">
        <v>83</v>
      </c>
      <c r="C16" s="30" t="s">
        <v>76</v>
      </c>
      <c r="D16" s="30">
        <v>2</v>
      </c>
      <c r="E16" s="30">
        <v>2</v>
      </c>
      <c r="F16" s="30">
        <v>5</v>
      </c>
      <c r="G16" s="30">
        <v>3</v>
      </c>
      <c r="H16" s="30">
        <v>1</v>
      </c>
      <c r="I16" s="30">
        <v>5</v>
      </c>
      <c r="J16" s="30">
        <v>1</v>
      </c>
      <c r="K16" s="30">
        <v>5</v>
      </c>
      <c r="L16" s="30">
        <f t="shared" si="0"/>
        <v>35</v>
      </c>
      <c r="M16" s="30">
        <f t="shared" si="1"/>
        <v>2</v>
      </c>
    </row>
    <row r="17" spans="1:13" ht="12.75">
      <c r="A17" s="30" t="s">
        <v>23</v>
      </c>
      <c r="B17" s="30" t="s">
        <v>84</v>
      </c>
      <c r="C17" s="30" t="s">
        <v>76</v>
      </c>
      <c r="D17" s="30">
        <v>1</v>
      </c>
      <c r="E17" s="30">
        <v>1</v>
      </c>
      <c r="F17" s="30">
        <v>3</v>
      </c>
      <c r="G17" s="30">
        <v>3</v>
      </c>
      <c r="H17" s="30">
        <v>1</v>
      </c>
      <c r="I17" s="30">
        <v>5</v>
      </c>
      <c r="J17" s="30">
        <v>1</v>
      </c>
      <c r="K17" s="30">
        <v>5</v>
      </c>
      <c r="L17" s="30">
        <f t="shared" si="0"/>
        <v>26</v>
      </c>
      <c r="M17" s="30">
        <f t="shared" si="1"/>
        <v>3</v>
      </c>
    </row>
    <row r="18" spans="1:13" ht="12.75">
      <c r="A18" s="30" t="s">
        <v>24</v>
      </c>
      <c r="B18" s="30" t="s">
        <v>83</v>
      </c>
      <c r="C18" s="30" t="s">
        <v>76</v>
      </c>
      <c r="D18" s="30">
        <v>1</v>
      </c>
      <c r="E18" s="30">
        <v>1</v>
      </c>
      <c r="F18" s="30">
        <v>5</v>
      </c>
      <c r="G18" s="30">
        <v>3</v>
      </c>
      <c r="H18" s="30">
        <v>1</v>
      </c>
      <c r="I18" s="30">
        <v>5</v>
      </c>
      <c r="J18" s="30">
        <v>1</v>
      </c>
      <c r="K18" s="30">
        <v>5</v>
      </c>
      <c r="L18" s="30">
        <f t="shared" si="0"/>
        <v>30</v>
      </c>
      <c r="M18" s="30">
        <f t="shared" si="1"/>
        <v>2</v>
      </c>
    </row>
    <row r="19" spans="1:13" ht="12.75">
      <c r="A19" s="30" t="s">
        <v>25</v>
      </c>
      <c r="B19" s="30" t="s">
        <v>83</v>
      </c>
      <c r="C19" s="30" t="s">
        <v>76</v>
      </c>
      <c r="D19" s="30">
        <v>1</v>
      </c>
      <c r="E19" s="30">
        <v>1</v>
      </c>
      <c r="F19" s="30">
        <v>5</v>
      </c>
      <c r="G19" s="30">
        <v>3</v>
      </c>
      <c r="H19" s="30">
        <v>1</v>
      </c>
      <c r="I19" s="30">
        <v>5</v>
      </c>
      <c r="J19" s="30">
        <v>1</v>
      </c>
      <c r="K19" s="30">
        <v>5</v>
      </c>
      <c r="L19" s="30">
        <f t="shared" si="0"/>
        <v>30</v>
      </c>
      <c r="M19" s="30">
        <f t="shared" si="1"/>
        <v>2</v>
      </c>
    </row>
    <row r="20" spans="1:13" ht="12.75">
      <c r="A20" s="30" t="s">
        <v>26</v>
      </c>
      <c r="B20" s="30" t="s">
        <v>83</v>
      </c>
      <c r="C20" s="30" t="s">
        <v>76</v>
      </c>
      <c r="D20" s="30">
        <v>1</v>
      </c>
      <c r="E20" s="30">
        <v>1</v>
      </c>
      <c r="F20" s="30">
        <v>5</v>
      </c>
      <c r="G20" s="30">
        <v>3</v>
      </c>
      <c r="H20" s="30">
        <v>1</v>
      </c>
      <c r="I20" s="30">
        <v>5</v>
      </c>
      <c r="J20" s="30">
        <v>1</v>
      </c>
      <c r="K20" s="30">
        <v>5</v>
      </c>
      <c r="L20" s="30">
        <f t="shared" si="0"/>
        <v>30</v>
      </c>
      <c r="M20" s="30">
        <f t="shared" si="1"/>
        <v>2</v>
      </c>
    </row>
    <row r="21" spans="1:13" ht="12.75">
      <c r="A21" s="30" t="s">
        <v>27</v>
      </c>
      <c r="B21" s="30" t="s">
        <v>83</v>
      </c>
      <c r="C21" s="30" t="s">
        <v>76</v>
      </c>
      <c r="D21" s="30">
        <v>1</v>
      </c>
      <c r="E21" s="30">
        <v>1</v>
      </c>
      <c r="F21" s="30">
        <v>5</v>
      </c>
      <c r="G21" s="30">
        <v>3</v>
      </c>
      <c r="H21" s="30">
        <v>1</v>
      </c>
      <c r="I21" s="30">
        <v>5</v>
      </c>
      <c r="J21" s="30">
        <v>1</v>
      </c>
      <c r="K21" s="30">
        <v>5</v>
      </c>
      <c r="L21" s="30">
        <f t="shared" si="0"/>
        <v>30</v>
      </c>
      <c r="M21" s="30">
        <f t="shared" si="1"/>
        <v>2</v>
      </c>
    </row>
    <row r="22" spans="1:13" ht="12.75">
      <c r="A22" s="30" t="s">
        <v>28</v>
      </c>
      <c r="B22" s="30" t="s">
        <v>83</v>
      </c>
      <c r="C22" s="30" t="s">
        <v>76</v>
      </c>
      <c r="D22" s="30">
        <v>1</v>
      </c>
      <c r="E22" s="30">
        <v>1</v>
      </c>
      <c r="F22" s="30">
        <v>5</v>
      </c>
      <c r="G22" s="30">
        <v>3</v>
      </c>
      <c r="H22" s="30">
        <v>1</v>
      </c>
      <c r="I22" s="30">
        <v>5</v>
      </c>
      <c r="J22" s="30">
        <v>1</v>
      </c>
      <c r="K22" s="30">
        <v>5</v>
      </c>
      <c r="L22" s="30">
        <f t="shared" si="0"/>
        <v>30</v>
      </c>
      <c r="M22" s="30">
        <f t="shared" si="1"/>
        <v>2</v>
      </c>
    </row>
    <row r="23" spans="1:13" ht="12.75">
      <c r="A23" s="30" t="s">
        <v>29</v>
      </c>
      <c r="B23" s="30" t="s">
        <v>83</v>
      </c>
      <c r="C23" s="30" t="s">
        <v>76</v>
      </c>
      <c r="D23" s="30">
        <v>2</v>
      </c>
      <c r="E23" s="30">
        <v>2</v>
      </c>
      <c r="F23" s="30">
        <v>5</v>
      </c>
      <c r="G23" s="30">
        <v>3</v>
      </c>
      <c r="H23" s="30">
        <v>1</v>
      </c>
      <c r="I23" s="30">
        <v>5</v>
      </c>
      <c r="J23" s="30">
        <v>1</v>
      </c>
      <c r="K23" s="30">
        <v>5</v>
      </c>
      <c r="L23" s="30">
        <f t="shared" si="0"/>
        <v>35</v>
      </c>
      <c r="M23" s="30">
        <f t="shared" si="1"/>
        <v>2</v>
      </c>
    </row>
    <row r="24" spans="1:13" ht="12.75">
      <c r="A24" s="30" t="s">
        <v>30</v>
      </c>
      <c r="B24" s="30" t="s">
        <v>76</v>
      </c>
      <c r="C24" s="30" t="s">
        <v>76</v>
      </c>
      <c r="D24" s="30">
        <v>1</v>
      </c>
      <c r="E24" s="30">
        <v>1</v>
      </c>
      <c r="F24" s="30">
        <v>5</v>
      </c>
      <c r="G24" s="30">
        <v>5</v>
      </c>
      <c r="H24" s="30">
        <v>5</v>
      </c>
      <c r="I24" s="30">
        <v>5</v>
      </c>
      <c r="J24" s="30">
        <v>5</v>
      </c>
      <c r="K24" s="30">
        <v>5</v>
      </c>
      <c r="L24" s="30">
        <f t="shared" si="0"/>
        <v>40</v>
      </c>
      <c r="M24" s="30">
        <f t="shared" si="1"/>
        <v>2</v>
      </c>
    </row>
    <row r="25" spans="1:13" ht="12.75">
      <c r="A25" s="30" t="s">
        <v>31</v>
      </c>
      <c r="B25" s="30" t="s">
        <v>84</v>
      </c>
      <c r="C25" s="30" t="s">
        <v>76</v>
      </c>
      <c r="D25" s="30">
        <v>4</v>
      </c>
      <c r="E25" s="30">
        <v>4</v>
      </c>
      <c r="F25" s="30">
        <v>5</v>
      </c>
      <c r="G25" s="30">
        <v>5</v>
      </c>
      <c r="H25" s="30">
        <v>1</v>
      </c>
      <c r="I25" s="30">
        <v>5</v>
      </c>
      <c r="J25" s="30">
        <v>1</v>
      </c>
      <c r="K25" s="30">
        <v>5</v>
      </c>
      <c r="L25" s="30">
        <f t="shared" si="0"/>
        <v>49</v>
      </c>
      <c r="M25" s="30">
        <f t="shared" si="1"/>
        <v>2</v>
      </c>
    </row>
    <row r="26" spans="1:13" ht="12.75">
      <c r="A26" s="30" t="s">
        <v>32</v>
      </c>
      <c r="B26" s="30" t="s">
        <v>84</v>
      </c>
      <c r="C26" s="30" t="s">
        <v>76</v>
      </c>
      <c r="D26" s="30">
        <v>1</v>
      </c>
      <c r="E26" s="30">
        <v>1</v>
      </c>
      <c r="F26" s="30">
        <v>5</v>
      </c>
      <c r="G26" s="30">
        <v>5</v>
      </c>
      <c r="H26" s="30">
        <v>1</v>
      </c>
      <c r="I26" s="30">
        <v>5</v>
      </c>
      <c r="J26" s="30">
        <v>1</v>
      </c>
      <c r="K26" s="30">
        <v>5</v>
      </c>
      <c r="L26" s="30">
        <f t="shared" si="0"/>
        <v>34</v>
      </c>
      <c r="M26" s="30">
        <f t="shared" si="1"/>
        <v>2</v>
      </c>
    </row>
    <row r="27" spans="1:13" ht="12.75">
      <c r="A27" s="30" t="s">
        <v>33</v>
      </c>
      <c r="B27" s="30" t="s">
        <v>84</v>
      </c>
      <c r="C27" s="30" t="s">
        <v>76</v>
      </c>
      <c r="D27" s="30">
        <v>1</v>
      </c>
      <c r="E27" s="30">
        <v>1</v>
      </c>
      <c r="F27" s="30">
        <v>5</v>
      </c>
      <c r="G27" s="30">
        <v>5</v>
      </c>
      <c r="H27" s="30">
        <v>1</v>
      </c>
      <c r="I27" s="30">
        <v>5</v>
      </c>
      <c r="J27" s="30">
        <v>1</v>
      </c>
      <c r="K27" s="30">
        <v>5</v>
      </c>
      <c r="L27" s="30">
        <f t="shared" si="0"/>
        <v>34</v>
      </c>
      <c r="M27" s="30">
        <f t="shared" si="1"/>
        <v>2</v>
      </c>
    </row>
    <row r="28" spans="1:13" ht="12.75">
      <c r="A28" s="30" t="s">
        <v>34</v>
      </c>
      <c r="B28" s="30" t="s">
        <v>84</v>
      </c>
      <c r="C28" s="30" t="s">
        <v>76</v>
      </c>
      <c r="D28" s="30">
        <v>1</v>
      </c>
      <c r="E28" s="30">
        <v>1</v>
      </c>
      <c r="F28" s="30">
        <v>5</v>
      </c>
      <c r="G28" s="30">
        <v>5</v>
      </c>
      <c r="H28" s="30">
        <v>1</v>
      </c>
      <c r="I28" s="30">
        <v>5</v>
      </c>
      <c r="J28" s="30">
        <v>1</v>
      </c>
      <c r="K28" s="30">
        <v>5</v>
      </c>
      <c r="L28" s="30">
        <f t="shared" si="0"/>
        <v>34</v>
      </c>
      <c r="M28" s="30">
        <f t="shared" si="1"/>
        <v>2</v>
      </c>
    </row>
    <row r="29" spans="1:13" ht="12.75">
      <c r="A29" s="30" t="s">
        <v>35</v>
      </c>
      <c r="B29" s="30" t="s">
        <v>76</v>
      </c>
      <c r="C29" s="30" t="s">
        <v>76</v>
      </c>
      <c r="D29" s="30">
        <v>1</v>
      </c>
      <c r="E29" s="30">
        <v>1</v>
      </c>
      <c r="F29" s="30">
        <v>5</v>
      </c>
      <c r="G29" s="30">
        <v>5</v>
      </c>
      <c r="H29" s="30">
        <v>5</v>
      </c>
      <c r="I29" s="30">
        <v>5</v>
      </c>
      <c r="J29" s="30">
        <v>5</v>
      </c>
      <c r="K29" s="30">
        <v>5</v>
      </c>
      <c r="L29" s="30">
        <f t="shared" si="0"/>
        <v>40</v>
      </c>
      <c r="M29" s="30">
        <f t="shared" si="1"/>
        <v>2</v>
      </c>
    </row>
    <row r="30" spans="1:13" ht="12.75">
      <c r="A30" s="30" t="s">
        <v>36</v>
      </c>
      <c r="B30" s="30" t="s">
        <v>76</v>
      </c>
      <c r="C30" s="30" t="s">
        <v>76</v>
      </c>
      <c r="D30" s="30">
        <v>1</v>
      </c>
      <c r="E30" s="30">
        <v>1</v>
      </c>
      <c r="F30" s="30">
        <v>5</v>
      </c>
      <c r="G30" s="30">
        <v>5</v>
      </c>
      <c r="H30" s="30">
        <v>5</v>
      </c>
      <c r="I30" s="30">
        <v>5</v>
      </c>
      <c r="J30" s="30">
        <v>5</v>
      </c>
      <c r="K30" s="30">
        <v>5</v>
      </c>
      <c r="L30" s="30">
        <f t="shared" si="0"/>
        <v>40</v>
      </c>
      <c r="M30" s="30">
        <f t="shared" si="1"/>
        <v>2</v>
      </c>
    </row>
    <row r="31" spans="1:13" ht="12.75">
      <c r="A31" s="30" t="s">
        <v>85</v>
      </c>
      <c r="B31" s="30" t="s">
        <v>81</v>
      </c>
      <c r="C31" s="30" t="s">
        <v>76</v>
      </c>
      <c r="D31" s="30">
        <v>1</v>
      </c>
      <c r="E31" s="30">
        <v>1</v>
      </c>
      <c r="F31" s="30">
        <v>5</v>
      </c>
      <c r="G31" s="30">
        <v>5</v>
      </c>
      <c r="H31" s="30">
        <v>5</v>
      </c>
      <c r="I31" s="30">
        <v>5</v>
      </c>
      <c r="J31" s="30">
        <v>5</v>
      </c>
      <c r="K31" s="30">
        <v>5</v>
      </c>
      <c r="L31" s="30">
        <f t="shared" si="0"/>
        <v>40</v>
      </c>
      <c r="M31" s="30">
        <f t="shared" si="1"/>
        <v>2</v>
      </c>
    </row>
    <row r="32" spans="1:13" ht="12.75">
      <c r="A32" s="30" t="s">
        <v>86</v>
      </c>
      <c r="B32" s="30" t="s">
        <v>75</v>
      </c>
      <c r="C32" s="30" t="s">
        <v>76</v>
      </c>
      <c r="D32" s="30">
        <v>1</v>
      </c>
      <c r="E32" s="30">
        <v>1</v>
      </c>
      <c r="F32" s="30">
        <v>3</v>
      </c>
      <c r="G32" s="30">
        <v>5</v>
      </c>
      <c r="H32" s="30">
        <v>1</v>
      </c>
      <c r="I32" s="30">
        <v>5</v>
      </c>
      <c r="J32" s="30">
        <v>1</v>
      </c>
      <c r="K32" s="30">
        <v>5</v>
      </c>
      <c r="L32" s="30">
        <f t="shared" si="0"/>
        <v>30</v>
      </c>
      <c r="M32" s="30">
        <f t="shared" si="1"/>
        <v>2</v>
      </c>
    </row>
    <row r="33" spans="1:13" ht="12.75">
      <c r="A33" s="30" t="s">
        <v>87</v>
      </c>
      <c r="B33" s="30" t="s">
        <v>83</v>
      </c>
      <c r="C33" s="30" t="s">
        <v>76</v>
      </c>
      <c r="D33" s="30">
        <v>1</v>
      </c>
      <c r="E33" s="30">
        <v>1</v>
      </c>
      <c r="F33" s="30">
        <v>5</v>
      </c>
      <c r="G33" s="30">
        <v>3</v>
      </c>
      <c r="H33" s="30">
        <v>1</v>
      </c>
      <c r="I33" s="30">
        <v>5</v>
      </c>
      <c r="J33" s="30">
        <v>1</v>
      </c>
      <c r="K33" s="30">
        <v>5</v>
      </c>
      <c r="L33" s="30">
        <f t="shared" si="0"/>
        <v>30</v>
      </c>
      <c r="M33" s="30">
        <f t="shared" si="1"/>
        <v>2</v>
      </c>
    </row>
    <row r="34" spans="1:13" ht="12.75">
      <c r="A34" s="30" t="s">
        <v>40</v>
      </c>
      <c r="B34" s="30"/>
      <c r="C34" s="30"/>
      <c r="D34" s="30">
        <v>5</v>
      </c>
      <c r="E34" s="30">
        <v>5</v>
      </c>
      <c r="F34" s="30"/>
      <c r="G34" s="30"/>
      <c r="H34" s="30"/>
      <c r="I34" s="30"/>
      <c r="J34" s="30"/>
      <c r="K34" s="30"/>
      <c r="L34" s="30"/>
      <c r="M34" s="30"/>
    </row>
    <row r="35" spans="1:13" ht="12.75">
      <c r="A35" s="30" t="s">
        <v>51</v>
      </c>
      <c r="B35" s="30" t="s">
        <v>88</v>
      </c>
      <c r="C35" s="30" t="s">
        <v>88</v>
      </c>
      <c r="D35" s="30">
        <v>1</v>
      </c>
      <c r="E35" s="30">
        <v>1</v>
      </c>
      <c r="F35" s="30">
        <v>5</v>
      </c>
      <c r="G35" s="30">
        <v>5</v>
      </c>
      <c r="H35" s="30">
        <v>3</v>
      </c>
      <c r="I35" s="30">
        <v>3</v>
      </c>
      <c r="J35" s="30">
        <v>3</v>
      </c>
      <c r="K35" s="30">
        <v>3</v>
      </c>
      <c r="L35" s="30">
        <f t="shared" si="0"/>
        <v>34</v>
      </c>
      <c r="M35" s="30">
        <f t="shared" si="1"/>
        <v>2</v>
      </c>
    </row>
    <row r="36" spans="1:13" ht="12.75">
      <c r="A36" s="30" t="s">
        <v>52</v>
      </c>
      <c r="B36" s="30" t="s">
        <v>88</v>
      </c>
      <c r="C36" s="30" t="s">
        <v>89</v>
      </c>
      <c r="D36" s="30">
        <v>1</v>
      </c>
      <c r="E36" s="30">
        <v>1</v>
      </c>
      <c r="F36" s="30">
        <v>5</v>
      </c>
      <c r="G36" s="30">
        <v>5</v>
      </c>
      <c r="H36" s="30">
        <v>3</v>
      </c>
      <c r="I36" s="30">
        <v>3</v>
      </c>
      <c r="J36" s="30">
        <v>3</v>
      </c>
      <c r="K36" s="30">
        <v>3</v>
      </c>
      <c r="L36" s="30">
        <f t="shared" si="0"/>
        <v>34</v>
      </c>
      <c r="M36" s="30">
        <f t="shared" si="1"/>
        <v>2</v>
      </c>
    </row>
    <row r="37" spans="1:13" ht="12.75">
      <c r="A37" s="30" t="s">
        <v>53</v>
      </c>
      <c r="B37" s="30" t="s">
        <v>89</v>
      </c>
      <c r="C37" s="30" t="s">
        <v>89</v>
      </c>
      <c r="D37" s="30">
        <v>2</v>
      </c>
      <c r="E37" s="30">
        <v>2</v>
      </c>
      <c r="F37" s="30">
        <v>5</v>
      </c>
      <c r="G37" s="30">
        <v>5</v>
      </c>
      <c r="H37" s="30">
        <v>3</v>
      </c>
      <c r="I37" s="30">
        <v>3</v>
      </c>
      <c r="J37" s="30">
        <v>3</v>
      </c>
      <c r="K37" s="30">
        <v>3</v>
      </c>
      <c r="L37" s="30">
        <f t="shared" si="0"/>
        <v>39</v>
      </c>
      <c r="M37" s="30">
        <f t="shared" si="1"/>
        <v>2</v>
      </c>
    </row>
    <row r="38" spans="1:13" ht="12.75">
      <c r="A38" s="30" t="s">
        <v>54</v>
      </c>
      <c r="B38" s="30" t="s">
        <v>84</v>
      </c>
      <c r="C38" s="30" t="s">
        <v>88</v>
      </c>
      <c r="D38" s="30">
        <v>2</v>
      </c>
      <c r="E38" s="30">
        <v>2</v>
      </c>
      <c r="F38" s="30">
        <v>5</v>
      </c>
      <c r="G38" s="30">
        <v>3</v>
      </c>
      <c r="H38" s="30">
        <v>1</v>
      </c>
      <c r="I38" s="30">
        <v>3</v>
      </c>
      <c r="J38" s="30">
        <v>1</v>
      </c>
      <c r="K38" s="30">
        <v>3</v>
      </c>
      <c r="L38" s="30">
        <f t="shared" si="0"/>
        <v>32</v>
      </c>
      <c r="M38" s="30">
        <f t="shared" si="1"/>
        <v>2</v>
      </c>
    </row>
    <row r="39" spans="1:13" ht="12.75">
      <c r="A39" s="30" t="s">
        <v>55</v>
      </c>
      <c r="B39" s="30" t="s">
        <v>84</v>
      </c>
      <c r="C39" s="30" t="s">
        <v>89</v>
      </c>
      <c r="D39" s="30">
        <v>1</v>
      </c>
      <c r="E39" s="30">
        <v>1</v>
      </c>
      <c r="F39" s="30">
        <v>5</v>
      </c>
      <c r="G39" s="30">
        <v>3</v>
      </c>
      <c r="H39" s="30">
        <v>1</v>
      </c>
      <c r="I39" s="30">
        <v>3</v>
      </c>
      <c r="J39" s="30">
        <v>1</v>
      </c>
      <c r="K39" s="30">
        <v>3</v>
      </c>
      <c r="L39" s="30">
        <f t="shared" si="0"/>
        <v>27</v>
      </c>
      <c r="M39" s="30">
        <f t="shared" si="1"/>
        <v>3</v>
      </c>
    </row>
    <row r="40" spans="1:13" ht="12.75">
      <c r="A40" s="30" t="s">
        <v>56</v>
      </c>
      <c r="B40" s="30" t="s">
        <v>84</v>
      </c>
      <c r="C40" s="30" t="s">
        <v>88</v>
      </c>
      <c r="D40" s="30">
        <v>1</v>
      </c>
      <c r="E40" s="30">
        <v>1</v>
      </c>
      <c r="F40" s="30">
        <v>5</v>
      </c>
      <c r="G40" s="30">
        <v>3</v>
      </c>
      <c r="H40" s="30">
        <v>1</v>
      </c>
      <c r="I40" s="30">
        <v>3</v>
      </c>
      <c r="J40" s="30">
        <v>1</v>
      </c>
      <c r="K40" s="30">
        <v>3</v>
      </c>
      <c r="L40" s="30">
        <f t="shared" si="0"/>
        <v>27</v>
      </c>
      <c r="M40" s="30">
        <f t="shared" si="1"/>
        <v>3</v>
      </c>
    </row>
    <row r="41" spans="1:13" ht="12.75">
      <c r="A41" s="30" t="s">
        <v>57</v>
      </c>
      <c r="B41" s="30" t="s">
        <v>84</v>
      </c>
      <c r="C41" s="30" t="s">
        <v>88</v>
      </c>
      <c r="D41" s="30">
        <v>1</v>
      </c>
      <c r="E41" s="30">
        <v>1</v>
      </c>
      <c r="F41" s="30">
        <v>5</v>
      </c>
      <c r="G41" s="30">
        <v>3</v>
      </c>
      <c r="H41" s="30">
        <v>1</v>
      </c>
      <c r="I41" s="30">
        <v>3</v>
      </c>
      <c r="J41" s="30">
        <v>1</v>
      </c>
      <c r="K41" s="30">
        <v>3</v>
      </c>
      <c r="L41" s="30">
        <f t="shared" si="0"/>
        <v>27</v>
      </c>
      <c r="M41" s="30">
        <f t="shared" si="1"/>
        <v>3</v>
      </c>
    </row>
    <row r="42" spans="1:13" ht="12.75">
      <c r="A42" s="30" t="s">
        <v>58</v>
      </c>
      <c r="B42" s="30"/>
      <c r="C42" s="30"/>
      <c r="D42" s="30">
        <v>5</v>
      </c>
      <c r="E42" s="30">
        <v>5</v>
      </c>
      <c r="F42" s="30"/>
      <c r="G42" s="30"/>
      <c r="H42" s="30"/>
      <c r="I42" s="30"/>
      <c r="J42" s="30"/>
      <c r="K42" s="30"/>
      <c r="L42" s="30">
        <f t="shared" si="0"/>
        <v>25</v>
      </c>
      <c r="M42" s="30">
        <f t="shared" si="1"/>
        <v>3</v>
      </c>
    </row>
    <row r="43" spans="1:13" ht="12.75">
      <c r="A43" s="30" t="s">
        <v>90</v>
      </c>
      <c r="B43" s="30" t="s">
        <v>78</v>
      </c>
      <c r="C43" s="30" t="s">
        <v>75</v>
      </c>
      <c r="D43" s="30">
        <v>1</v>
      </c>
      <c r="E43" s="30">
        <v>1</v>
      </c>
      <c r="F43" s="30">
        <v>3</v>
      </c>
      <c r="G43" s="30">
        <v>1</v>
      </c>
      <c r="H43" s="30">
        <v>1</v>
      </c>
      <c r="I43" s="30">
        <v>1</v>
      </c>
      <c r="J43" s="30">
        <v>1</v>
      </c>
      <c r="K43" s="30">
        <v>1</v>
      </c>
      <c r="L43" s="30">
        <f t="shared" si="0"/>
        <v>16</v>
      </c>
      <c r="M43" s="30">
        <f t="shared" si="1"/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Vetlanda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2000-07-12T11:02:20Z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